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35" windowHeight="9150" activeTab="1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OLE_LINK1" localSheetId="3">Лист4!$A$1</definedName>
  </definedNames>
  <calcPr calcId="145621"/>
</workbook>
</file>

<file path=xl/calcChain.xml><?xml version="1.0" encoding="utf-8"?>
<calcChain xmlns="http://schemas.openxmlformats.org/spreadsheetml/2006/main">
  <c r="F181" i="2" l="1"/>
  <c r="E181" i="2"/>
  <c r="D181" i="2"/>
  <c r="C181" i="2"/>
  <c r="F129" i="2" l="1"/>
  <c r="E129" i="2"/>
  <c r="G79" i="3" l="1"/>
  <c r="F79" i="3"/>
  <c r="E79" i="3"/>
  <c r="D79" i="3"/>
  <c r="G74" i="3"/>
  <c r="F74" i="3"/>
  <c r="E74" i="3"/>
  <c r="D74" i="3"/>
  <c r="B72" i="3"/>
  <c r="B71" i="3"/>
  <c r="B70" i="3"/>
  <c r="B69" i="3"/>
  <c r="B65" i="3"/>
  <c r="G63" i="3"/>
  <c r="F63" i="3"/>
  <c r="E63" i="3"/>
  <c r="B62" i="3"/>
  <c r="B60" i="3"/>
  <c r="B58" i="3"/>
  <c r="F52" i="3"/>
  <c r="E52" i="3"/>
  <c r="D52" i="3"/>
  <c r="B50" i="3"/>
  <c r="B49" i="3"/>
  <c r="G47" i="3"/>
  <c r="F47" i="3"/>
  <c r="E47" i="3"/>
  <c r="D47" i="3"/>
  <c r="B45" i="3"/>
  <c r="B43" i="3"/>
  <c r="B42" i="3"/>
  <c r="F37" i="3"/>
  <c r="B36" i="3"/>
  <c r="B35" i="3"/>
  <c r="B26" i="3"/>
  <c r="B25" i="3"/>
  <c r="B24" i="3"/>
  <c r="B21" i="3"/>
  <c r="B20" i="3"/>
  <c r="B19" i="3"/>
  <c r="B18" i="3"/>
  <c r="B15" i="3"/>
  <c r="B12" i="3"/>
  <c r="B11" i="3"/>
  <c r="B10" i="3"/>
  <c r="B9" i="3"/>
  <c r="G182" i="3"/>
  <c r="F182" i="3"/>
  <c r="E182" i="3"/>
  <c r="D182" i="3"/>
  <c r="B181" i="3"/>
  <c r="B179" i="3"/>
  <c r="B178" i="3"/>
  <c r="G176" i="3"/>
  <c r="F176" i="3"/>
  <c r="E176" i="3"/>
  <c r="D176" i="3"/>
  <c r="B175" i="3"/>
  <c r="B174" i="3"/>
  <c r="B173" i="3"/>
  <c r="B171" i="3"/>
  <c r="G165" i="3"/>
  <c r="F165" i="3"/>
  <c r="E165" i="3"/>
  <c r="D165" i="3"/>
  <c r="G156" i="3"/>
  <c r="F156" i="3"/>
  <c r="E156" i="3"/>
  <c r="D156" i="3"/>
  <c r="B155" i="3"/>
  <c r="G150" i="3"/>
  <c r="F150" i="3"/>
  <c r="E150" i="3"/>
  <c r="D150" i="3"/>
  <c r="B148" i="3"/>
  <c r="B147" i="3"/>
  <c r="B146" i="3"/>
  <c r="B145" i="3"/>
  <c r="B144" i="3"/>
  <c r="G139" i="3"/>
  <c r="F139" i="3"/>
  <c r="E139" i="3"/>
  <c r="D139" i="3"/>
  <c r="F130" i="3"/>
  <c r="E130" i="3"/>
  <c r="D130" i="3"/>
  <c r="G125" i="3"/>
  <c r="F125" i="3"/>
  <c r="E125" i="3"/>
  <c r="D125" i="3"/>
  <c r="B123" i="3"/>
  <c r="F117" i="3"/>
  <c r="E117" i="3"/>
  <c r="D117" i="3"/>
  <c r="B114" i="3"/>
  <c r="B113" i="3"/>
  <c r="G107" i="3"/>
  <c r="E107" i="3"/>
  <c r="D107" i="3"/>
  <c r="B106" i="3"/>
  <c r="B105" i="3"/>
  <c r="G102" i="3"/>
  <c r="F102" i="3"/>
  <c r="E102" i="3"/>
  <c r="D102" i="3"/>
  <c r="B101" i="3"/>
  <c r="B100" i="3"/>
  <c r="B98" i="3"/>
  <c r="B97" i="3"/>
  <c r="B94" i="3"/>
  <c r="F92" i="3"/>
  <c r="E92" i="3"/>
  <c r="D92" i="3"/>
  <c r="B90" i="3"/>
  <c r="G83" i="3"/>
  <c r="F83" i="3"/>
  <c r="E83" i="3"/>
  <c r="D83" i="3"/>
  <c r="B81" i="3"/>
  <c r="B203" i="1"/>
  <c r="C89" i="2"/>
  <c r="F89" i="2"/>
  <c r="D89" i="2"/>
  <c r="F270" i="1"/>
  <c r="F250" i="1"/>
  <c r="B211" i="1"/>
  <c r="E93" i="1"/>
  <c r="C93" i="1"/>
  <c r="E235" i="1"/>
  <c r="D63" i="2"/>
  <c r="E78" i="2"/>
  <c r="D78" i="2"/>
  <c r="C78" i="2"/>
  <c r="E74" i="2"/>
  <c r="C74" i="2"/>
  <c r="E63" i="2"/>
  <c r="C63" i="2"/>
  <c r="C250" i="1"/>
  <c r="C12" i="2"/>
  <c r="E293" i="1"/>
  <c r="D235" i="1"/>
  <c r="E183" i="1"/>
  <c r="D142" i="1"/>
  <c r="D102" i="1"/>
  <c r="C122" i="1"/>
  <c r="E83" i="1"/>
  <c r="E72" i="1"/>
  <c r="C83" i="1"/>
  <c r="C12" i="1"/>
  <c r="E122" i="1"/>
  <c r="D122" i="1"/>
  <c r="F256" i="2"/>
  <c r="E256" i="2"/>
  <c r="D256" i="2"/>
  <c r="C256" i="2"/>
  <c r="F245" i="2"/>
  <c r="E245" i="2"/>
  <c r="D245" i="2"/>
  <c r="C245" i="2"/>
  <c r="F261" i="2"/>
  <c r="E261" i="2"/>
  <c r="D261" i="2"/>
  <c r="C261" i="2"/>
  <c r="C176" i="2"/>
  <c r="F207" i="2"/>
  <c r="D207" i="2"/>
  <c r="C207" i="2"/>
  <c r="F192" i="2"/>
  <c r="F176" i="2"/>
  <c r="E176" i="2"/>
  <c r="D176" i="2"/>
  <c r="F165" i="2"/>
  <c r="E165" i="2"/>
  <c r="D165" i="2"/>
  <c r="C165" i="2"/>
  <c r="F150" i="2"/>
  <c r="F140" i="2"/>
  <c r="D140" i="2"/>
  <c r="C140" i="2"/>
  <c r="F154" i="2"/>
  <c r="E154" i="2"/>
  <c r="D154" i="2"/>
  <c r="C154" i="2"/>
  <c r="B153" i="2"/>
  <c r="F124" i="2"/>
  <c r="E124" i="2"/>
  <c r="D124" i="2"/>
  <c r="C124" i="2"/>
  <c r="F103" i="2"/>
  <c r="E103" i="2"/>
  <c r="D103" i="2"/>
  <c r="C103" i="2"/>
  <c r="F98" i="2"/>
  <c r="B102" i="2"/>
  <c r="F63" i="2"/>
  <c r="F83" i="1"/>
  <c r="F74" i="2"/>
  <c r="F78" i="2"/>
  <c r="F87" i="1"/>
  <c r="E87" i="1"/>
  <c r="D87" i="1"/>
  <c r="C87" i="1"/>
  <c r="B20" i="1"/>
  <c r="F12" i="2"/>
  <c r="B25" i="2"/>
  <c r="F303" i="1"/>
  <c r="E303" i="1"/>
  <c r="D303" i="1"/>
  <c r="C303" i="1"/>
  <c r="F281" i="1"/>
  <c r="E281" i="1"/>
  <c r="D281" i="1"/>
  <c r="C281" i="1"/>
  <c r="F298" i="1"/>
  <c r="E298" i="1"/>
  <c r="D298" i="1"/>
  <c r="C298" i="1"/>
  <c r="D293" i="1"/>
  <c r="C293" i="1"/>
  <c r="F293" i="1"/>
  <c r="B287" i="1"/>
  <c r="B288" i="1"/>
  <c r="B289" i="1"/>
  <c r="B290" i="1"/>
  <c r="E270" i="1"/>
  <c r="D270" i="1"/>
  <c r="C270" i="1"/>
  <c r="F265" i="1"/>
  <c r="E265" i="1"/>
  <c r="D265" i="1"/>
  <c r="C265" i="1"/>
  <c r="D261" i="1"/>
  <c r="F261" i="1"/>
  <c r="B255" i="1"/>
  <c r="B256" i="1"/>
  <c r="B257" i="1"/>
  <c r="B258" i="1"/>
  <c r="B259" i="1"/>
  <c r="B260" i="1"/>
  <c r="B248" i="1"/>
  <c r="F239" i="1"/>
  <c r="D239" i="1"/>
  <c r="C239" i="1"/>
  <c r="F235" i="1"/>
  <c r="F225" i="1"/>
  <c r="B221" i="1"/>
  <c r="B223" i="1"/>
  <c r="B224" i="1"/>
  <c r="E214" i="1"/>
  <c r="D214" i="1"/>
  <c r="C214" i="1"/>
  <c r="F214" i="1"/>
  <c r="F194" i="1"/>
  <c r="E194" i="1"/>
  <c r="D194" i="1"/>
  <c r="C194" i="1"/>
  <c r="F208" i="1"/>
  <c r="E208" i="1"/>
  <c r="D208" i="1"/>
  <c r="C208" i="1"/>
  <c r="F204" i="1"/>
  <c r="E204" i="1"/>
  <c r="D204" i="1"/>
  <c r="C204" i="1"/>
  <c r="D183" i="1"/>
  <c r="F183" i="1"/>
  <c r="C183" i="1"/>
  <c r="F177" i="1"/>
  <c r="E177" i="1"/>
  <c r="D177" i="1"/>
  <c r="C177" i="1"/>
  <c r="B176" i="1"/>
  <c r="F173" i="1"/>
  <c r="F162" i="1"/>
  <c r="D162" i="1"/>
  <c r="C162" i="1"/>
  <c r="F151" i="1"/>
  <c r="E151" i="1"/>
  <c r="D151" i="1"/>
  <c r="C151" i="1"/>
  <c r="F142" i="1"/>
  <c r="E142" i="1"/>
  <c r="C142" i="1"/>
  <c r="F132" i="1"/>
  <c r="E132" i="1"/>
  <c r="D132" i="1"/>
  <c r="C132" i="1"/>
  <c r="F111" i="1"/>
  <c r="F102" i="1"/>
  <c r="B119" i="1"/>
  <c r="F116" i="1"/>
  <c r="E116" i="1"/>
  <c r="D116" i="1"/>
  <c r="C116" i="1"/>
  <c r="B115" i="1"/>
  <c r="B118" i="1"/>
  <c r="F72" i="1"/>
  <c r="C72" i="1"/>
  <c r="B53" i="1"/>
  <c r="G21" i="1"/>
  <c r="F12" i="1"/>
  <c r="B251" i="2"/>
  <c r="B243" i="2"/>
  <c r="B228" i="2"/>
  <c r="B198" i="2"/>
  <c r="B171" i="2"/>
  <c r="B163" i="2"/>
  <c r="B138" i="2"/>
  <c r="B112" i="2"/>
  <c r="B87" i="2"/>
  <c r="B73" i="2"/>
  <c r="B62" i="2"/>
  <c r="B47" i="2"/>
  <c r="B35" i="2"/>
  <c r="B10" i="2"/>
  <c r="B278" i="1"/>
  <c r="B233" i="1"/>
  <c r="B231" i="1"/>
  <c r="B230" i="1"/>
  <c r="B191" i="1"/>
  <c r="B171" i="1"/>
  <c r="B170" i="1"/>
  <c r="B169" i="1"/>
  <c r="B168" i="1"/>
  <c r="B167" i="1"/>
  <c r="B164" i="1"/>
  <c r="B140" i="1"/>
  <c r="B139" i="1"/>
  <c r="B138" i="1"/>
  <c r="B130" i="1"/>
  <c r="B109" i="1"/>
  <c r="B108" i="1"/>
  <c r="B107" i="1"/>
  <c r="B106" i="1"/>
  <c r="B100" i="1"/>
  <c r="B99" i="1"/>
  <c r="B91" i="1"/>
  <c r="B82" i="1"/>
  <c r="B81" i="1"/>
  <c r="B80" i="1"/>
  <c r="B79" i="1"/>
  <c r="B78" i="1"/>
  <c r="B70" i="1"/>
  <c r="B23" i="1"/>
  <c r="B19" i="1"/>
  <c r="B17" i="1"/>
  <c r="B14" i="1"/>
  <c r="B10" i="1"/>
  <c r="B49" i="1"/>
  <c r="B48" i="1"/>
  <c r="B46" i="1"/>
  <c r="B45" i="1"/>
  <c r="B39" i="1"/>
  <c r="B38" i="1"/>
  <c r="B37" i="1"/>
</calcChain>
</file>

<file path=xl/comments1.xml><?xml version="1.0" encoding="utf-8"?>
<comments xmlns="http://schemas.openxmlformats.org/spreadsheetml/2006/main">
  <authors>
    <author>Secretar</author>
  </authors>
  <commentList>
    <comment ref="B74" authorId="0">
      <text>
        <r>
          <rPr>
            <b/>
            <sz val="8"/>
            <color indexed="81"/>
            <rFont val="Tahoma"/>
            <family val="2"/>
            <charset val="204"/>
          </rPr>
          <t>Secretar: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<sst xmlns="http://schemas.openxmlformats.org/spreadsheetml/2006/main" count="1001" uniqueCount="383">
  <si>
    <t>1 день</t>
  </si>
  <si>
    <t>Наименование блюда</t>
  </si>
  <si>
    <t>Выход, г</t>
  </si>
  <si>
    <t>Вода, г</t>
  </si>
  <si>
    <t>Белки, г</t>
  </si>
  <si>
    <t>Жиры, г</t>
  </si>
  <si>
    <t>Углево-ды, г</t>
  </si>
  <si>
    <t>ЭЦ, ккал</t>
  </si>
  <si>
    <t>всего</t>
  </si>
  <si>
    <t>С,мг</t>
  </si>
  <si>
    <t>Кофейный напиток на молоке № 286,сб. 2015 г.</t>
  </si>
  <si>
    <t xml:space="preserve">Фрукты свежие </t>
  </si>
  <si>
    <t>Хлеб пшеничный</t>
  </si>
  <si>
    <t>Итого за прием</t>
  </si>
  <si>
    <t>Второй завтрак [180]</t>
  </si>
  <si>
    <t>Суп картофельный с бобовыми и гренками №62, сб. 2015г.</t>
  </si>
  <si>
    <t>Компот из смеси сухофруктов № 292, сб. 2015 г.</t>
  </si>
  <si>
    <t>Хлеб ржаной</t>
  </si>
  <si>
    <t>Итого за день</t>
  </si>
  <si>
    <t>2 день</t>
  </si>
  <si>
    <t>Завтрак [444]</t>
  </si>
  <si>
    <t>Каша рисовая молочная жидкая № 197,сб. 2015 г.</t>
  </si>
  <si>
    <t>Какао с молоком № 288, сб.  2015г.</t>
  </si>
  <si>
    <t>Второй завтрак [150]</t>
  </si>
  <si>
    <t>Сок фруктовый</t>
  </si>
  <si>
    <t>Обед [748]</t>
  </si>
  <si>
    <t>Суп- лапша домашняя с курицей  №65, сб. 2015 г.</t>
  </si>
  <si>
    <t xml:space="preserve">Рагу из овощей № 153 сб. 2015г. </t>
  </si>
  <si>
    <t>3 день</t>
  </si>
  <si>
    <t>Суп молочный с макарон. издел.  №77, сб. 2015г.</t>
  </si>
  <si>
    <t>Сыр</t>
  </si>
  <si>
    <t>Второй завтрак [100]</t>
  </si>
  <si>
    <t>Обед [740]</t>
  </si>
  <si>
    <t xml:space="preserve">Щи из свежей капусты с картофелем №52, сб.2015г. </t>
  </si>
  <si>
    <t xml:space="preserve">Сок фруктовый </t>
  </si>
  <si>
    <t>Булочка сдобная № 271, сб. 2015 г.</t>
  </si>
  <si>
    <t>4 день</t>
  </si>
  <si>
    <t>Завтрак [450]</t>
  </si>
  <si>
    <t>Суп молочный с крупой  овсяной №72, сб. 2015 г.</t>
  </si>
  <si>
    <t>Салат картофельный с зеленым горошком №37 сб.2015г.</t>
  </si>
  <si>
    <t>Рассольник домашний №56, сб. 2015г.</t>
  </si>
  <si>
    <t>Плов из курицы №134, сб. 2015г.</t>
  </si>
  <si>
    <t>Компот из свежих плодов № 293, сб. 2015 г.</t>
  </si>
  <si>
    <t xml:space="preserve">Рыба припущенная №78, сб.  2015г. </t>
  </si>
  <si>
    <t>Печенье</t>
  </si>
  <si>
    <t>Фрукты свежие</t>
  </si>
  <si>
    <t>5 день</t>
  </si>
  <si>
    <t>Омлет с зеленым горошком №223, сб. 2015 г.</t>
  </si>
  <si>
    <t>Обед [765]</t>
  </si>
  <si>
    <t>Тефтели рыбные с соусом томатным № 84, сб. 2015 г.</t>
  </si>
  <si>
    <t>Макаронные изделия отварные №215, сб. 2015 г.</t>
  </si>
  <si>
    <t>6 день</t>
  </si>
  <si>
    <t>Какао с молоком № 288, сб. 2015г.</t>
  </si>
  <si>
    <t>Второй завтрак [160]</t>
  </si>
  <si>
    <t>Обед [725]</t>
  </si>
  <si>
    <t>Салат из моркови №19 сб. 2015г.</t>
  </si>
  <si>
    <t xml:space="preserve">Суп крестьянский с крупой № 64 сб. 2015 г. </t>
  </si>
  <si>
    <t>Тефтели из говядины  (2 вар) № 103, сб. 2015г.</t>
  </si>
  <si>
    <t>Картофельное пюре № 141, сб. 2015 г.</t>
  </si>
  <si>
    <t>Каша гречневая рассыпчатая  №175, сб.2015г.</t>
  </si>
  <si>
    <t>Чай с сахаром № 282 сб. 2015г.</t>
  </si>
  <si>
    <t>7 день</t>
  </si>
  <si>
    <t>Завтрак [409]</t>
  </si>
  <si>
    <t xml:space="preserve">Каша молочная "Дружба" №200, сб.2015г. </t>
  </si>
  <si>
    <t>Обед [750]</t>
  </si>
  <si>
    <t>Салат из свеклы с растительным маслом №24, сб. 2015 г.</t>
  </si>
  <si>
    <t xml:space="preserve">Суп картофельный № 57, сб. 2015г. </t>
  </si>
  <si>
    <t>Голубцы ленивые (2 вариант) №122, сб  2015г.</t>
  </si>
  <si>
    <t>Чай с молоком и сахаром №283, сб. 2015г</t>
  </si>
  <si>
    <t>8 день</t>
  </si>
  <si>
    <t>Завтрак [440]</t>
  </si>
  <si>
    <t>Обед [720]</t>
  </si>
  <si>
    <t>Жаркое по-домашнему №95 сб. 2015 г.</t>
  </si>
  <si>
    <t>9 день</t>
  </si>
  <si>
    <t>Завтрак [454]</t>
  </si>
  <si>
    <t>Каша пшеничная молочная жидкая №199, сб. 2015 г.</t>
  </si>
  <si>
    <t>Обед [770]</t>
  </si>
  <si>
    <t xml:space="preserve">Суп из овощей  №66 сб. 2015г. </t>
  </si>
  <si>
    <t>Гуляш из отварной говядины №94, сб. 2015 г</t>
  </si>
  <si>
    <t>Картофельное пюре № 141, сб. 2015г.</t>
  </si>
  <si>
    <t>10 день</t>
  </si>
  <si>
    <t>Обед [785]</t>
  </si>
  <si>
    <t>Свекольник №67 сб. 2015г.</t>
  </si>
  <si>
    <t>Печень по-строгановски №126, сб.2015г.</t>
  </si>
  <si>
    <t xml:space="preserve">Картофель отварной с маслом № 139, сб. 2015 г. </t>
  </si>
  <si>
    <t>Плов с изюмом №209, сб. 2015г.</t>
  </si>
  <si>
    <t>Чай с сахаром   №282, сб. 2015 г.</t>
  </si>
  <si>
    <t xml:space="preserve"> Рулет картофельный с мясом  №116, сб. 2015г.</t>
  </si>
  <si>
    <t xml:space="preserve"> Полдник [280]</t>
  </si>
  <si>
    <t>Пирог с повидлом № 257, сб. 2015 г.</t>
  </si>
  <si>
    <t>Чай с сахаром</t>
  </si>
  <si>
    <t>160/40</t>
  </si>
  <si>
    <t>Кисломолочный продукт</t>
  </si>
  <si>
    <t>Завтрак [419]</t>
  </si>
  <si>
    <t xml:space="preserve">Салат луковый №45, сб. 2015г. </t>
  </si>
  <si>
    <t>Жаркое по-домашнему № 95 сб.2015 г</t>
  </si>
  <si>
    <t>Компот из консерв.фруктов № 291, сб. 2015 г.</t>
  </si>
  <si>
    <t>150/70</t>
  </si>
  <si>
    <t>пирожки печеные с капустой № 251 сб.2015 г.</t>
  </si>
  <si>
    <t>Ужин 520</t>
  </si>
  <si>
    <t>Рыба отварная с соус.польским № 81 сб.2015 г</t>
  </si>
  <si>
    <t>Запеканка капустная с маслом № 165 сб.2015 г</t>
  </si>
  <si>
    <t>60/20</t>
  </si>
  <si>
    <t>Чай с молоком, сахаром</t>
  </si>
  <si>
    <t>200/10</t>
  </si>
  <si>
    <t>30</t>
  </si>
  <si>
    <t>200</t>
  </si>
  <si>
    <t>Чай с молоком,  сахаром №283, сб. 2015г.</t>
  </si>
  <si>
    <t xml:space="preserve">Икра овощная консервир. </t>
  </si>
  <si>
    <t>Яйцо оварное</t>
  </si>
  <si>
    <t>Молоко кипяченое № 280 сб.2015 г</t>
  </si>
  <si>
    <t>Полдник [260]</t>
  </si>
  <si>
    <t>Суп картофельный №57, сб. 2015г.</t>
  </si>
  <si>
    <t>Обед [670]</t>
  </si>
  <si>
    <t>Полдник [270]</t>
  </si>
  <si>
    <t>Вафли фруктовые</t>
  </si>
  <si>
    <t>70</t>
  </si>
  <si>
    <t>Напиток лимонный</t>
  </si>
  <si>
    <t>Какао с молоком</t>
  </si>
  <si>
    <t>Хлеб пшеничный с маслом</t>
  </si>
  <si>
    <t>20/5</t>
  </si>
  <si>
    <t xml:space="preserve">Компот из консервир.фруктов №293 сб.2015г. </t>
  </si>
  <si>
    <t>Рыба припущенная № 78 сб. 2015г.</t>
  </si>
  <si>
    <t>булочка сдобная № 271 с..2015 г</t>
  </si>
  <si>
    <t>Кисель из концентратата</t>
  </si>
  <si>
    <t>Сок овощной</t>
  </si>
  <si>
    <t>ватрушка с творогом № 263 сб.2015 г</t>
  </si>
  <si>
    <t>180/20</t>
  </si>
  <si>
    <t>Компот из кураги № 292, сб.  2015 г.ки</t>
  </si>
  <si>
    <t>Ужин 450</t>
  </si>
  <si>
    <t>120/30</t>
  </si>
  <si>
    <t>Полдник</t>
  </si>
  <si>
    <t>Полдник 280</t>
  </si>
  <si>
    <t>Компот из сухофруктов № 292, сб. 2015 г.</t>
  </si>
  <si>
    <t>вафли фруктов.</t>
  </si>
  <si>
    <t>210</t>
  </si>
  <si>
    <t>Чай с молоком ,сахар.№ 283, сб.  2015г.</t>
  </si>
  <si>
    <t>Компот из консервир.фруктов № 292, сб.  2015 г.</t>
  </si>
  <si>
    <t xml:space="preserve"> Полдник [265]</t>
  </si>
  <si>
    <t>кисель</t>
  </si>
  <si>
    <t>Завтрак [430]</t>
  </si>
  <si>
    <t>40</t>
  </si>
  <si>
    <t xml:space="preserve"> Полдник [270]</t>
  </si>
  <si>
    <t>Чай с лимоном,сахаром №284 сб.2015 г</t>
  </si>
  <si>
    <t>Второй завтрак</t>
  </si>
  <si>
    <t>Салат из морской капусты</t>
  </si>
  <si>
    <t>Компот из сухофруктов № 291, сб. 2015 г.</t>
  </si>
  <si>
    <t>Завтрак [390]</t>
  </si>
  <si>
    <t>Завтрак [425]</t>
  </si>
  <si>
    <t>30/5</t>
  </si>
  <si>
    <t>Завтрак 425]</t>
  </si>
  <si>
    <t>Запеканка из творога № 227 сб.2015 г</t>
  </si>
  <si>
    <t>Кисель из концентрата № 300 сб.2015 г</t>
  </si>
  <si>
    <t>Котлеты мясные №97, сб. 2015 г.</t>
  </si>
  <si>
    <t>Завтрак [445]</t>
  </si>
  <si>
    <t>40/5</t>
  </si>
  <si>
    <t>Завтрак [400]</t>
  </si>
  <si>
    <t>Обед [640]</t>
  </si>
  <si>
    <t>Хлеб пшеничный с маслом,сыр.</t>
  </si>
  <si>
    <t>30/5/10</t>
  </si>
  <si>
    <t>50</t>
  </si>
  <si>
    <t>Полдник 250</t>
  </si>
  <si>
    <t>Сельдь с луком,маслом № 51, сб. 2015 г.</t>
  </si>
  <si>
    <t>25/5/10</t>
  </si>
  <si>
    <t>Обед [745]</t>
  </si>
  <si>
    <t>Сырники из творога со смет. Соус.229 сб.2015 г</t>
  </si>
  <si>
    <t>Яблоко</t>
  </si>
  <si>
    <t>Ужин 480</t>
  </si>
  <si>
    <t>Груша</t>
  </si>
  <si>
    <t>Компот из кураги 292 сб.2015</t>
  </si>
  <si>
    <t>Хлеб пшенич.</t>
  </si>
  <si>
    <t>Завтрак [420]</t>
  </si>
  <si>
    <t>йогурт</t>
  </si>
  <si>
    <t>Полдник 260</t>
  </si>
  <si>
    <t>20</t>
  </si>
  <si>
    <t>120</t>
  </si>
  <si>
    <t>Каша манная молочная</t>
  </si>
  <si>
    <t>200/20</t>
  </si>
  <si>
    <t>Ужин 460</t>
  </si>
  <si>
    <t>Суп молочный с крупой ячневой №75, сб. 2015г.</t>
  </si>
  <si>
    <t>Борщ с капустой и картофелем №55, Сб. 2015 г.200/10</t>
  </si>
  <si>
    <t>Согласовано                                                                  начальник управления образования администрации Надеждинского муниципального района</t>
  </si>
  <si>
    <t>____________________С.А. Григорьева</t>
  </si>
  <si>
    <t>Примерное 10-ти дневное меню для детей с 3-7 лет с 12 часовым пребыванием</t>
  </si>
  <si>
    <t>Примерное 10-ти дневное меню для детей с 3-7 лет с 10 часовым пребыванием</t>
  </si>
  <si>
    <t xml:space="preserve">Примерное 10-ти дневное меню для организации питания детей </t>
  </si>
  <si>
    <t xml:space="preserve">                                      от 2-3 лет с 10-ти  часовым пребыванием.</t>
  </si>
  <si>
    <t>Завтрак [362]</t>
  </si>
  <si>
    <t>Каша манная молочная жидкая №194 сб. 2015г.</t>
  </si>
  <si>
    <t>Обед [485]</t>
  </si>
  <si>
    <t>Полдник [330]</t>
  </si>
  <si>
    <t>Кисель из концентрата №302, сб.2015 г.</t>
  </si>
  <si>
    <t>Завтрак [383]</t>
  </si>
  <si>
    <t>Каша рисовая молочная жидкая № 197, сб. шк. 2015 г.</t>
  </si>
  <si>
    <t>200/3</t>
  </si>
  <si>
    <t>Обед [550]</t>
  </si>
  <si>
    <t>Салат  луковый №45, сб.2015г.</t>
  </si>
  <si>
    <t>Суп- лапша домашняя  с курицей  №65, сб. 2015 г.</t>
  </si>
  <si>
    <t>Жаркое по-домашнему №95, сб.2015 г.</t>
  </si>
  <si>
    <t>Компот из консерв.фруктов№ 291, сб. 2015 г.</t>
  </si>
  <si>
    <t>Полдник [325]</t>
  </si>
  <si>
    <t>Запеканка капустная с маслом №165 сб. 2015г.</t>
  </si>
  <si>
    <t xml:space="preserve">Чай с сахаром №2, сб. 2015г </t>
  </si>
  <si>
    <t>хлеб пшеничный</t>
  </si>
  <si>
    <t xml:space="preserve">Чай с молоком и сахаром № 283, сб. 2015г </t>
  </si>
  <si>
    <t>Кисоломолочный продукт №277 сб. 2015г.</t>
  </si>
  <si>
    <t>Обед [570]</t>
  </si>
  <si>
    <t xml:space="preserve">Икра овощная консерв.  </t>
  </si>
  <si>
    <t>Щи из свежей капусты с картофелем  №52, сб. 2015 г.</t>
  </si>
  <si>
    <t>Котлеты  мясные№ 97, сб. 2015 г.</t>
  </si>
  <si>
    <t xml:space="preserve">Картофель отв.с маслом №139, сб. 2015г. </t>
  </si>
  <si>
    <t xml:space="preserve">Компот из кураги № 292, сб. 2015 г.     </t>
  </si>
  <si>
    <t xml:space="preserve"> Полдник [360]</t>
  </si>
  <si>
    <t>Сырники из творога  №229, сб. 2015 г.</t>
  </si>
  <si>
    <t>150/10</t>
  </si>
  <si>
    <t>180</t>
  </si>
  <si>
    <t>200/4</t>
  </si>
  <si>
    <t>Завтрак [364]</t>
  </si>
  <si>
    <t>180/4</t>
  </si>
  <si>
    <t>Обед [505]</t>
  </si>
  <si>
    <t>Салат из свеклы с раст. маслом №24, сб. 2015 г.</t>
  </si>
  <si>
    <t>Суп картофельный № 57, сб.2015г.</t>
  </si>
  <si>
    <t>Голубцы ленивые (2 вариант) №122, сб.2015г.</t>
  </si>
  <si>
    <t>100/20</t>
  </si>
  <si>
    <t>Компот из  кураги № 292, сб.  2011 г.</t>
  </si>
  <si>
    <t>Полдник [280]</t>
  </si>
  <si>
    <t>Ватрушка с творогом № 263 сб.2015 г</t>
  </si>
  <si>
    <t>Чай с сахаром №282, сб. 2015г.</t>
  </si>
  <si>
    <t>Завтрак [370]</t>
  </si>
  <si>
    <t>Суп молочный с крупой овсян. №75, сб.шк. 2015г. (250)</t>
  </si>
  <si>
    <t>Второй завтрак 180</t>
  </si>
  <si>
    <t>Обед [509]</t>
  </si>
  <si>
    <t>Борщ с капустой и картоф.,смет.  №55 сб. 2015 г.</t>
  </si>
  <si>
    <t>150/5/24</t>
  </si>
  <si>
    <t>Жаркое по-домашнему  №95, сб.2015 г.</t>
  </si>
  <si>
    <t>100/50</t>
  </si>
  <si>
    <t>Компот из св.фруктов №282 сб.2015</t>
  </si>
  <si>
    <t>Пирожки печеные с капустой</t>
  </si>
  <si>
    <t>80</t>
  </si>
  <si>
    <t>чай с сахаром,лимоном</t>
  </si>
  <si>
    <t>150</t>
  </si>
  <si>
    <t>Завтрак [389]</t>
  </si>
  <si>
    <t>Каша пшенич.молочная жидкая №199, сб.  2015 г.</t>
  </si>
  <si>
    <t>Чай с молоком с сах.№ 288, сб.  2015г.</t>
  </si>
  <si>
    <t>Хлеб пшеничный с мас.сыром</t>
  </si>
  <si>
    <t>20/5/10</t>
  </si>
  <si>
    <t>Второй завтрак [75]</t>
  </si>
  <si>
    <t>75</t>
  </si>
  <si>
    <t>Обед [620]</t>
  </si>
  <si>
    <t>Компот из с/фруктов№ 292, сб. 2015 г.</t>
  </si>
  <si>
    <t xml:space="preserve"> Полдник [260]</t>
  </si>
  <si>
    <t>Пирог с повидлом</t>
  </si>
  <si>
    <t>Кисель  из концентрата</t>
  </si>
  <si>
    <t>Макаронные изд. отвар. с тертым сыром №217, сб. 2015г.</t>
  </si>
  <si>
    <t>150/15/5</t>
  </si>
  <si>
    <t>Обед [572]</t>
  </si>
  <si>
    <t>Сельдь с луком,маслом</t>
  </si>
  <si>
    <t>Оладьи из печени № 124, сб. 2013 г.</t>
  </si>
  <si>
    <t>50/6</t>
  </si>
  <si>
    <t>Компот из  конс.фруктов № 292, сб. 2015 г.</t>
  </si>
  <si>
    <t>Полдник [372]</t>
  </si>
  <si>
    <t>Чай с сахаром № 282, сб. 2015г.</t>
  </si>
  <si>
    <t>44,5750,99</t>
  </si>
  <si>
    <t>Суп картоф. с бобовыми и гренками №62, сб. 2015г.</t>
  </si>
  <si>
    <t>Кисель из концентрата № 300 сб.2015 г № 286,сб. 2015 г.</t>
  </si>
  <si>
    <t xml:space="preserve"> чай с сахар.лимоном №284, сб.2015г. </t>
  </si>
  <si>
    <t>Кофейный напиток№ 286 сб.2015 г.</t>
  </si>
  <si>
    <t>лимонный напиток № 284,сб. 2015 г.</t>
  </si>
  <si>
    <t>Каша пшеничная с маслом</t>
  </si>
  <si>
    <t>150/15</t>
  </si>
  <si>
    <t>Завтрак [415]</t>
  </si>
  <si>
    <t>150/50/50</t>
  </si>
  <si>
    <t>Обед [705]</t>
  </si>
  <si>
    <t>Обед [715]</t>
  </si>
  <si>
    <t>Каша манная молочная №194 сб.2015 г</t>
  </si>
  <si>
    <t>Запеканка творожная со смет.соусом</t>
  </si>
  <si>
    <t>160/15</t>
  </si>
  <si>
    <t>омлет 222</t>
  </si>
  <si>
    <t>Чай с сахаром 282</t>
  </si>
  <si>
    <t>Какао на сгущ. молоке № 288,сб. 2015 г.</t>
  </si>
  <si>
    <t xml:space="preserve"> Компот из св.фруктов №292, Сб. 2015 г.</t>
  </si>
  <si>
    <t>пирожки печеные с капустой №251 сб.2015</t>
  </si>
  <si>
    <t>Чай с сахаром,лимоном № 284 сб.2015</t>
  </si>
  <si>
    <t>напиток лимонный № 294 сб.2015</t>
  </si>
  <si>
    <t>Рагу из овощей № 153 сб.2015 г</t>
  </si>
  <si>
    <t>Макароны отварные с тертым сыром №217, сб. 2015г.</t>
  </si>
  <si>
    <t>Гречка отварная,гуляш мясной.№ 93 сб.2015 г</t>
  </si>
  <si>
    <t>Гороховое пюре № 170, сб. 2015г.</t>
  </si>
  <si>
    <t xml:space="preserve">Мясо отварное, тушенное с картофелем </t>
  </si>
  <si>
    <t xml:space="preserve">Чай сахаром/лимон №282, сб.2015г. </t>
  </si>
  <si>
    <t>Каша рисовая молочная вязкая № 197,сб. 2015 г.</t>
  </si>
  <si>
    <t>Печенье  сахарное</t>
  </si>
  <si>
    <t>яблоко свежее</t>
  </si>
  <si>
    <t>Чай с сахаром №284 сб.2015 г</t>
  </si>
  <si>
    <t>35</t>
  </si>
  <si>
    <t>Гороховое пюре№161 2001г</t>
  </si>
  <si>
    <t>Огурец соленый</t>
  </si>
  <si>
    <t xml:space="preserve">Печеночные оладьи,запеченые№76 </t>
  </si>
  <si>
    <t>Компот из смеси сухофруктов№292 2004г</t>
  </si>
  <si>
    <t xml:space="preserve"> Кофейный напиток с молоком№14</t>
  </si>
  <si>
    <t>Сельдь с луком№89 2004г</t>
  </si>
  <si>
    <t>Суп картофельный с мясными фрикадельками№776</t>
  </si>
  <si>
    <t>Пирог с повидлом№746 2004г</t>
  </si>
  <si>
    <t>Сырники из творога в сметанном соусе№294 1996г</t>
  </si>
  <si>
    <t>Хлеб пшеничный с маслом№1 2011г</t>
  </si>
  <si>
    <t>Салат из капусты квашеной с луком</t>
  </si>
  <si>
    <t>Каша перловая с маслом</t>
  </si>
  <si>
    <t>Котлеты,биточки,шницели мясные№451 2004г</t>
  </si>
  <si>
    <t>Молоко кипяченое№697 2004г</t>
  </si>
  <si>
    <t>Суп молочный вермишелевый№93 2011г</t>
  </si>
  <si>
    <t>Какао с молоком№15</t>
  </si>
  <si>
    <t>Фрукты свежие№368 2011г</t>
  </si>
  <si>
    <t>Суп с морской капусты,сметаной№4 2011г</t>
  </si>
  <si>
    <t>Плов с говядиной№443 2004г</t>
  </si>
  <si>
    <t>Кисель плодовоягодный№384 2011г</t>
  </si>
  <si>
    <t>Икра кабачковая№4а</t>
  </si>
  <si>
    <t>Пряник</t>
  </si>
  <si>
    <t>Чай с сахаром ,лимоном№12</t>
  </si>
  <si>
    <t>Омлет натуральный№340 2004г</t>
  </si>
  <si>
    <t>Кофейный напиток с молоком№14</t>
  </si>
  <si>
    <t>1.4</t>
  </si>
  <si>
    <t>100</t>
  </si>
  <si>
    <t>0.4</t>
  </si>
  <si>
    <t>Суп уха с крупой/ cайровый №181 2004г</t>
  </si>
  <si>
    <t>Суп молочный с крупой пшеничной  №161, сб. 2015г.</t>
  </si>
  <si>
    <t>Макароны отварные с тертым сыром/ сосиска/колбаса №217, сб. 2015г.</t>
  </si>
  <si>
    <t>Борщ с фасолью  на к/б,  со сметанной№56, Сб. 2015 г</t>
  </si>
  <si>
    <t>пирожки печеные с капустой/картофелем</t>
  </si>
  <si>
    <t>6 День-понедельник</t>
  </si>
  <si>
    <t>Каша молочная манная№311 2004г</t>
  </si>
  <si>
    <t>Салат из моркови с яблоком№9 2011г</t>
  </si>
  <si>
    <t>Свекольник с мясом,сметаной</t>
  </si>
  <si>
    <t>Запеканка из печени с рисом№58 2011г</t>
  </si>
  <si>
    <t>Кисель ягодный№384 2011г</t>
  </si>
  <si>
    <t>Ватрушка с творогом№741 2004г</t>
  </si>
  <si>
    <t>Кисломолочный продукт№401 2011г</t>
  </si>
  <si>
    <t xml:space="preserve">Суп крестьянский№64 2015г. </t>
  </si>
  <si>
    <t>Картофельное пюре№141 2015г</t>
  </si>
  <si>
    <t>Котлеты или биточки рыбные№388 2004г</t>
  </si>
  <si>
    <t>Компот из сухофруктов № 292, сб.  2015 г.</t>
  </si>
  <si>
    <t>340</t>
  </si>
  <si>
    <t>Бутерброд с маслом,сыром</t>
  </si>
  <si>
    <t>Хлеб пшеничный с маслом,сыром №1 2011г</t>
  </si>
  <si>
    <t>Хлеб пшеничный с маслом ,сыром №1 2011г</t>
  </si>
  <si>
    <t>Чай с сахаром  ,лимоном №282, Сб. 2015 г.</t>
  </si>
  <si>
    <t>Рожки отварные с маслом</t>
  </si>
  <si>
    <t>Гуляш мясной</t>
  </si>
  <si>
    <t>Салат из морской капусты, яйцом</t>
  </si>
  <si>
    <t>Кофейный напиток с молоком</t>
  </si>
  <si>
    <t>Суп молочный гречневый</t>
  </si>
  <si>
    <t>Суп с клецками на к/б</t>
  </si>
  <si>
    <t>Салат картофельный с зеленым горошком</t>
  </si>
  <si>
    <t>280</t>
  </si>
  <si>
    <t>Гороховое  пюре № 161 2011.</t>
  </si>
  <si>
    <t>320</t>
  </si>
  <si>
    <t>Гречка отварная с маслом№297 2004г</t>
  </si>
  <si>
    <t>Кисель ягодный №384 2011г</t>
  </si>
  <si>
    <t>Салат с моркови№10 2011г</t>
  </si>
  <si>
    <t>Суп из бобовый (горох/фасоль)с гренками№23 2011г</t>
  </si>
  <si>
    <t>Молоко№697 2004г</t>
  </si>
  <si>
    <t xml:space="preserve">Фрукты свежие№368 2011г </t>
  </si>
  <si>
    <t>1 День -понедельник</t>
  </si>
  <si>
    <t>2 День-вторник</t>
  </si>
  <si>
    <t>3 День-среда</t>
  </si>
  <si>
    <t>4 День-четверг</t>
  </si>
  <si>
    <t>5 День-пятница</t>
  </si>
  <si>
    <t>7 День-вторник</t>
  </si>
  <si>
    <t>8 День- среда</t>
  </si>
  <si>
    <t>9 День-четверг</t>
  </si>
  <si>
    <t>10 День- пятница</t>
  </si>
  <si>
    <t>Сосиска отварная№49 2011г</t>
  </si>
  <si>
    <t>Салат из свежих овощей</t>
  </si>
  <si>
    <t xml:space="preserve">УТВЕРЖДАЮ </t>
  </si>
  <si>
    <t>Заведующий МБДОУ ДС №26</t>
  </si>
  <si>
    <t>ЗИНИНА Н. Г.</t>
  </si>
  <si>
    <t>Каша манная/геркулесовая молочная,жидкая№65</t>
  </si>
  <si>
    <t>кисломолочный продукт/фрукт</t>
  </si>
  <si>
    <t xml:space="preserve">  10,5 пребыванием.                                                  </t>
  </si>
  <si>
    <t>Зеленый горошек(кукуруза)№2 2011г икра кабачковая</t>
  </si>
  <si>
    <t>Йогурт молочный №372 2011г</t>
  </si>
  <si>
    <t>Суп фасолевый на к/б№28</t>
  </si>
  <si>
    <t>Голубцы ленивые с мясом №215, сб. 2015 г.</t>
  </si>
  <si>
    <t>Молоко№12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</si>
</sst>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Arial Black"/>
      <family val="2"/>
      <charset val="204"/>
    </font>
    <font>
      <b/>
      <sz val="12"/>
      <name val="Arial Black"/>
      <family val="2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14" fontId="1" fillId="0" borderId="0" xfId="0" applyNumberFormat="1" applyFont="1" applyAlignme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quotePrefix="1" applyFont="1" applyBorder="1"/>
    <xf numFmtId="2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" xfId="0" quotePrefix="1" applyFont="1" applyBorder="1"/>
    <xf numFmtId="2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14" fontId="5" fillId="0" borderId="0" xfId="0" applyNumberFormat="1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/>
    <xf numFmtId="0" fontId="4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0" fillId="0" borderId="9" xfId="0" applyBorder="1"/>
    <xf numFmtId="2" fontId="2" fillId="0" borderId="10" xfId="0" applyNumberFormat="1" applyFont="1" applyBorder="1"/>
    <xf numFmtId="0" fontId="3" fillId="0" borderId="13" xfId="0" applyFont="1" applyBorder="1"/>
    <xf numFmtId="2" fontId="2" fillId="0" borderId="14" xfId="0" applyNumberFormat="1" applyFont="1" applyBorder="1"/>
    <xf numFmtId="0" fontId="2" fillId="0" borderId="15" xfId="0" applyFont="1" applyBorder="1"/>
    <xf numFmtId="0" fontId="3" fillId="0" borderId="16" xfId="0" applyFont="1" applyBorder="1"/>
    <xf numFmtId="0" fontId="0" fillId="0" borderId="17" xfId="0" applyBorder="1"/>
    <xf numFmtId="0" fontId="0" fillId="0" borderId="18" xfId="0" applyBorder="1"/>
    <xf numFmtId="2" fontId="2" fillId="0" borderId="19" xfId="0" applyNumberFormat="1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2" fontId="2" fillId="0" borderId="21" xfId="0" applyNumberFormat="1" applyFont="1" applyBorder="1"/>
    <xf numFmtId="0" fontId="2" fillId="0" borderId="22" xfId="0" applyFont="1" applyBorder="1"/>
    <xf numFmtId="0" fontId="3" fillId="0" borderId="20" xfId="0" quotePrefix="1" applyFont="1" applyBorder="1"/>
    <xf numFmtId="0" fontId="2" fillId="0" borderId="20" xfId="0" applyFont="1" applyBorder="1"/>
    <xf numFmtId="0" fontId="3" fillId="0" borderId="20" xfId="0" applyFont="1" applyBorder="1"/>
    <xf numFmtId="49" fontId="2" fillId="0" borderId="21" xfId="0" applyNumberFormat="1" applyFont="1" applyBorder="1"/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/>
    <xf numFmtId="0" fontId="3" fillId="0" borderId="13" xfId="0" quotePrefix="1" applyFont="1" applyBorder="1"/>
    <xf numFmtId="2" fontId="2" fillId="0" borderId="22" xfId="0" applyNumberFormat="1" applyFont="1" applyBorder="1"/>
    <xf numFmtId="0" fontId="3" fillId="0" borderId="22" xfId="0" applyFont="1" applyBorder="1"/>
    <xf numFmtId="49" fontId="2" fillId="0" borderId="22" xfId="0" applyNumberFormat="1" applyFont="1" applyBorder="1"/>
    <xf numFmtId="0" fontId="2" fillId="0" borderId="22" xfId="0" applyFont="1" applyBorder="1" applyAlignment="1"/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/>
    <xf numFmtId="0" fontId="3" fillId="0" borderId="4" xfId="0" quotePrefix="1" applyFont="1" applyBorder="1"/>
    <xf numFmtId="49" fontId="2" fillId="0" borderId="4" xfId="0" applyNumberFormat="1" applyFont="1" applyBorder="1"/>
    <xf numFmtId="0" fontId="2" fillId="0" borderId="4" xfId="0" applyFont="1" applyBorder="1"/>
    <xf numFmtId="2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3" fillId="0" borderId="23" xfId="0" quotePrefix="1" applyFont="1" applyBorder="1"/>
    <xf numFmtId="49" fontId="2" fillId="0" borderId="23" xfId="0" applyNumberFormat="1" applyFont="1" applyBorder="1"/>
    <xf numFmtId="0" fontId="2" fillId="0" borderId="23" xfId="0" applyFont="1" applyBorder="1"/>
    <xf numFmtId="2" fontId="2" fillId="0" borderId="23" xfId="0" applyNumberFormat="1" applyFont="1" applyBorder="1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3" fillId="0" borderId="31" xfId="0" quotePrefix="1" applyFont="1" applyBorder="1"/>
    <xf numFmtId="49" fontId="2" fillId="0" borderId="29" xfId="0" applyNumberFormat="1" applyFont="1" applyBorder="1"/>
    <xf numFmtId="2" fontId="2" fillId="0" borderId="29" xfId="0" applyNumberFormat="1" applyFont="1" applyBorder="1"/>
    <xf numFmtId="0" fontId="2" fillId="0" borderId="31" xfId="0" applyFont="1" applyBorder="1"/>
    <xf numFmtId="0" fontId="3" fillId="0" borderId="31" xfId="0" applyFont="1" applyBorder="1"/>
    <xf numFmtId="0" fontId="3" fillId="0" borderId="32" xfId="0" applyFont="1" applyBorder="1"/>
    <xf numFmtId="49" fontId="2" fillId="0" borderId="33" xfId="0" applyNumberFormat="1" applyFont="1" applyBorder="1"/>
    <xf numFmtId="0" fontId="2" fillId="0" borderId="33" xfId="0" applyFont="1" applyBorder="1"/>
    <xf numFmtId="2" fontId="2" fillId="0" borderId="33" xfId="0" applyNumberFormat="1" applyFont="1" applyBorder="1"/>
    <xf numFmtId="0" fontId="2" fillId="0" borderId="34" xfId="0" applyFont="1" applyBorder="1"/>
    <xf numFmtId="0" fontId="2" fillId="0" borderId="36" xfId="0" applyFont="1" applyBorder="1"/>
    <xf numFmtId="49" fontId="2" fillId="0" borderId="36" xfId="0" applyNumberFormat="1" applyFont="1" applyBorder="1"/>
    <xf numFmtId="2" fontId="2" fillId="0" borderId="36" xfId="0" applyNumberFormat="1" applyFont="1" applyBorder="1"/>
    <xf numFmtId="0" fontId="3" fillId="0" borderId="36" xfId="0" applyFont="1" applyBorder="1"/>
    <xf numFmtId="0" fontId="2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6" xfId="0" quotePrefix="1" applyFont="1" applyBorder="1"/>
    <xf numFmtId="14" fontId="1" fillId="0" borderId="31" xfId="0" applyNumberFormat="1" applyFont="1" applyBorder="1" applyAlignment="1"/>
    <xf numFmtId="49" fontId="1" fillId="0" borderId="29" xfId="0" applyNumberFormat="1" applyFont="1" applyBorder="1" applyAlignment="1"/>
    <xf numFmtId="0" fontId="1" fillId="0" borderId="29" xfId="0" applyFont="1" applyBorder="1" applyAlignment="1">
      <alignment horizontal="left"/>
    </xf>
    <xf numFmtId="14" fontId="1" fillId="0" borderId="29" xfId="0" applyNumberFormat="1" applyFont="1" applyBorder="1" applyAlignment="1">
      <alignment horizontal="center"/>
    </xf>
    <xf numFmtId="14" fontId="1" fillId="0" borderId="29" xfId="0" applyNumberFormat="1" applyFont="1" applyBorder="1" applyAlignment="1"/>
    <xf numFmtId="14" fontId="1" fillId="0" borderId="32" xfId="0" applyNumberFormat="1" applyFont="1" applyBorder="1" applyAlignment="1"/>
    <xf numFmtId="49" fontId="1" fillId="0" borderId="33" xfId="0" applyNumberFormat="1" applyFont="1" applyBorder="1" applyAlignment="1"/>
    <xf numFmtId="0" fontId="1" fillId="0" borderId="33" xfId="0" applyFont="1" applyBorder="1" applyAlignment="1">
      <alignment horizontal="left"/>
    </xf>
    <xf numFmtId="14" fontId="1" fillId="0" borderId="33" xfId="0" applyNumberFormat="1" applyFont="1" applyBorder="1" applyAlignment="1">
      <alignment horizontal="center"/>
    </xf>
    <xf numFmtId="14" fontId="1" fillId="0" borderId="33" xfId="0" applyNumberFormat="1" applyFont="1" applyBorder="1" applyAlignment="1"/>
    <xf numFmtId="0" fontId="2" fillId="0" borderId="41" xfId="0" applyFont="1" applyBorder="1"/>
    <xf numFmtId="49" fontId="2" fillId="0" borderId="41" xfId="0" applyNumberFormat="1" applyFont="1" applyBorder="1"/>
    <xf numFmtId="2" fontId="2" fillId="0" borderId="41" xfId="0" applyNumberFormat="1" applyFont="1" applyBorder="1"/>
    <xf numFmtId="0" fontId="3" fillId="0" borderId="41" xfId="0" applyFont="1" applyBorder="1"/>
    <xf numFmtId="0" fontId="3" fillId="0" borderId="41" xfId="0" quotePrefix="1" applyFont="1" applyBorder="1"/>
    <xf numFmtId="0" fontId="0" fillId="0" borderId="43" xfId="0" applyBorder="1"/>
    <xf numFmtId="0" fontId="0" fillId="0" borderId="44" xfId="0" applyBorder="1"/>
    <xf numFmtId="2" fontId="2" fillId="0" borderId="44" xfId="0" applyNumberFormat="1" applyFont="1" applyBorder="1"/>
    <xf numFmtId="0" fontId="2" fillId="0" borderId="45" xfId="0" applyFont="1" applyBorder="1"/>
    <xf numFmtId="0" fontId="3" fillId="0" borderId="46" xfId="0" applyFont="1" applyBorder="1"/>
    <xf numFmtId="2" fontId="2" fillId="0" borderId="46" xfId="0" applyNumberFormat="1" applyFont="1" applyBorder="1"/>
    <xf numFmtId="0" fontId="2" fillId="0" borderId="46" xfId="0" applyFont="1" applyBorder="1"/>
    <xf numFmtId="0" fontId="3" fillId="0" borderId="46" xfId="0" quotePrefix="1" applyFont="1" applyBorder="1"/>
    <xf numFmtId="0" fontId="2" fillId="0" borderId="47" xfId="0" applyFont="1" applyBorder="1"/>
    <xf numFmtId="2" fontId="2" fillId="0" borderId="47" xfId="0" applyNumberFormat="1" applyFont="1" applyBorder="1"/>
    <xf numFmtId="14" fontId="4" fillId="0" borderId="0" xfId="0" applyNumberFormat="1" applyFont="1" applyAlignment="1"/>
    <xf numFmtId="0" fontId="3" fillId="0" borderId="47" xfId="0" quotePrefix="1" applyFont="1" applyBorder="1"/>
    <xf numFmtId="2" fontId="2" fillId="0" borderId="47" xfId="0" applyNumberFormat="1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left"/>
    </xf>
    <xf numFmtId="2" fontId="2" fillId="0" borderId="47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1" xfId="0" applyFont="1" applyFill="1" applyBorder="1"/>
    <xf numFmtId="2" fontId="2" fillId="0" borderId="48" xfId="0" applyNumberFormat="1" applyFont="1" applyBorder="1"/>
    <xf numFmtId="0" fontId="2" fillId="0" borderId="49" xfId="0" applyFont="1" applyBorder="1"/>
    <xf numFmtId="2" fontId="2" fillId="0" borderId="49" xfId="0" applyNumberFormat="1" applyFont="1" applyBorder="1"/>
    <xf numFmtId="0" fontId="2" fillId="0" borderId="49" xfId="0" quotePrefix="1" applyFont="1" applyBorder="1"/>
    <xf numFmtId="2" fontId="2" fillId="0" borderId="50" xfId="0" applyNumberFormat="1" applyFont="1" applyBorder="1"/>
    <xf numFmtId="0" fontId="2" fillId="0" borderId="51" xfId="0" applyFont="1" applyBorder="1"/>
    <xf numFmtId="49" fontId="2" fillId="0" borderId="51" xfId="0" applyNumberFormat="1" applyFont="1" applyBorder="1"/>
    <xf numFmtId="2" fontId="2" fillId="0" borderId="51" xfId="0" applyNumberFormat="1" applyFont="1" applyBorder="1"/>
    <xf numFmtId="2" fontId="2" fillId="0" borderId="52" xfId="0" applyNumberFormat="1" applyFont="1" applyBorder="1"/>
    <xf numFmtId="0" fontId="2" fillId="0" borderId="53" xfId="0" applyFont="1" applyBorder="1"/>
    <xf numFmtId="49" fontId="2" fillId="0" borderId="53" xfId="0" applyNumberFormat="1" applyFont="1" applyBorder="1"/>
    <xf numFmtId="2" fontId="2" fillId="0" borderId="53" xfId="0" applyNumberFormat="1" applyFont="1" applyBorder="1"/>
    <xf numFmtId="2" fontId="3" fillId="0" borderId="1" xfId="0" applyNumberFormat="1" applyFont="1" applyBorder="1"/>
    <xf numFmtId="2" fontId="3" fillId="0" borderId="10" xfId="0" applyNumberFormat="1" applyFont="1" applyBorder="1"/>
    <xf numFmtId="49" fontId="3" fillId="0" borderId="9" xfId="0" applyNumberFormat="1" applyFont="1" applyBorder="1"/>
    <xf numFmtId="2" fontId="3" fillId="0" borderId="9" xfId="0" applyNumberFormat="1" applyFont="1" applyBorder="1"/>
    <xf numFmtId="2" fontId="3" fillId="0" borderId="21" xfId="0" applyNumberFormat="1" applyFont="1" applyBorder="1"/>
    <xf numFmtId="49" fontId="3" fillId="0" borderId="22" xfId="0" applyNumberFormat="1" applyFont="1" applyBorder="1"/>
    <xf numFmtId="2" fontId="3" fillId="0" borderId="22" xfId="0" applyNumberFormat="1" applyFont="1" applyBorder="1"/>
    <xf numFmtId="2" fontId="3" fillId="0" borderId="17" xfId="0" applyNumberFormat="1" applyFont="1" applyBorder="1"/>
    <xf numFmtId="2" fontId="15" fillId="0" borderId="9" xfId="0" applyNumberFormat="1" applyFont="1" applyBorder="1"/>
    <xf numFmtId="0" fontId="3" fillId="0" borderId="18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 applyAlignment="1">
      <alignment horizontal="left"/>
    </xf>
    <xf numFmtId="2" fontId="3" fillId="0" borderId="9" xfId="0" applyNumberFormat="1" applyFont="1" applyFill="1" applyBorder="1"/>
    <xf numFmtId="0" fontId="3" fillId="0" borderId="9" xfId="0" applyFont="1" applyFill="1" applyBorder="1"/>
    <xf numFmtId="2" fontId="2" fillId="2" borderId="49" xfId="0" applyNumberFormat="1" applyFont="1" applyFill="1" applyBorder="1"/>
    <xf numFmtId="0" fontId="2" fillId="2" borderId="1" xfId="0" applyFont="1" applyFill="1" applyBorder="1"/>
    <xf numFmtId="0" fontId="3" fillId="0" borderId="54" xfId="0" quotePrefix="1" applyFont="1" applyBorder="1"/>
    <xf numFmtId="2" fontId="2" fillId="0" borderId="54" xfId="0" applyNumberFormat="1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613831</xdr:colOff>
      <xdr:row>1</xdr:row>
      <xdr:rowOff>190500</xdr:rowOff>
    </xdr:from>
    <xdr:to>
      <xdr:col>15</xdr:col>
      <xdr:colOff>116416</xdr:colOff>
      <xdr:row>11</xdr:row>
      <xdr:rowOff>10583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5248" y="391583"/>
          <a:ext cx="3185585" cy="1830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4"/>
  <sheetViews>
    <sheetView zoomScale="80" zoomScaleNormal="80" workbookViewId="0">
      <selection activeCell="A17" sqref="A17"/>
    </sheetView>
  </sheetViews>
  <sheetFormatPr defaultRowHeight="15" x14ac:dyDescent="0.25"/>
  <cols>
    <col min="1" max="1" width="48.7109375" customWidth="1"/>
    <col min="2" max="2" width="9.28515625" bestFit="1" customWidth="1"/>
  </cols>
  <sheetData>
    <row r="1" spans="1:8" ht="18.75" x14ac:dyDescent="0.3">
      <c r="A1" s="64"/>
      <c r="B1" s="21"/>
      <c r="C1" s="23"/>
      <c r="D1" s="21"/>
      <c r="E1" s="21"/>
      <c r="F1" s="21"/>
      <c r="G1" s="22"/>
      <c r="H1" s="24"/>
    </row>
    <row r="2" spans="1:8" ht="18.75" x14ac:dyDescent="0.3">
      <c r="A2" s="64"/>
      <c r="B2" s="21"/>
      <c r="C2" s="23"/>
      <c r="D2" s="21"/>
      <c r="E2" s="21"/>
      <c r="F2" s="21"/>
      <c r="G2" s="22"/>
      <c r="H2" s="24"/>
    </row>
    <row r="3" spans="1:8" ht="18.75" x14ac:dyDescent="0.3">
      <c r="A3" s="64"/>
      <c r="B3" s="21"/>
      <c r="C3" s="23"/>
      <c r="D3" s="21"/>
      <c r="E3" s="21"/>
      <c r="F3" s="21"/>
      <c r="G3" s="22"/>
      <c r="H3" s="24"/>
    </row>
    <row r="4" spans="1:8" ht="21" x14ac:dyDescent="0.35">
      <c r="A4" s="65" t="s">
        <v>183</v>
      </c>
      <c r="B4" s="66"/>
      <c r="C4" s="66"/>
      <c r="D4" s="66"/>
      <c r="E4" s="66"/>
      <c r="F4" s="66"/>
      <c r="G4" s="1"/>
    </row>
    <row r="5" spans="1:8" ht="15.75" x14ac:dyDescent="0.25">
      <c r="A5" s="1" t="s">
        <v>0</v>
      </c>
      <c r="B5" s="1"/>
      <c r="C5" s="1"/>
      <c r="D5" s="1"/>
      <c r="E5" s="1"/>
      <c r="F5" s="1"/>
      <c r="G5" s="1"/>
    </row>
    <row r="6" spans="1:8" x14ac:dyDescent="0.25">
      <c r="A6" s="177" t="s">
        <v>1</v>
      </c>
      <c r="B6" s="177" t="s">
        <v>2</v>
      </c>
      <c r="C6" s="9" t="s">
        <v>4</v>
      </c>
      <c r="D6" s="9" t="s">
        <v>5</v>
      </c>
      <c r="E6" s="177" t="s">
        <v>6</v>
      </c>
      <c r="F6" s="177" t="s">
        <v>7</v>
      </c>
      <c r="G6" s="25"/>
    </row>
    <row r="7" spans="1:8" ht="15" customHeight="1" x14ac:dyDescent="0.25">
      <c r="A7" s="177"/>
      <c r="B7" s="177"/>
      <c r="C7" s="9" t="s">
        <v>8</v>
      </c>
      <c r="D7" s="9" t="s">
        <v>8</v>
      </c>
      <c r="E7" s="177"/>
      <c r="F7" s="177"/>
      <c r="G7" s="25" t="s">
        <v>9</v>
      </c>
    </row>
    <row r="8" spans="1:8" x14ac:dyDescent="0.25">
      <c r="A8" s="10" t="s">
        <v>148</v>
      </c>
      <c r="B8" s="11"/>
      <c r="C8" s="11"/>
      <c r="D8" s="11"/>
      <c r="E8" s="11"/>
      <c r="F8" s="11"/>
      <c r="G8" s="12"/>
    </row>
    <row r="9" spans="1:8" x14ac:dyDescent="0.25">
      <c r="A9" s="12" t="s">
        <v>274</v>
      </c>
      <c r="B9" s="26" t="s">
        <v>91</v>
      </c>
      <c r="C9" s="11">
        <v>5</v>
      </c>
      <c r="D9" s="11">
        <v>7.43</v>
      </c>
      <c r="E9" s="11">
        <v>29.67</v>
      </c>
      <c r="F9" s="11">
        <v>215.06</v>
      </c>
      <c r="G9" s="12">
        <v>0</v>
      </c>
    </row>
    <row r="10" spans="1:8" x14ac:dyDescent="0.25">
      <c r="A10" s="12" t="s">
        <v>10</v>
      </c>
      <c r="B10" s="11" t="str">
        <f>"200"</f>
        <v>200</v>
      </c>
      <c r="C10" s="11">
        <v>1.2</v>
      </c>
      <c r="D10" s="11">
        <v>5.25</v>
      </c>
      <c r="E10" s="11">
        <v>21.48</v>
      </c>
      <c r="F10" s="11">
        <v>154.36000000000001</v>
      </c>
      <c r="G10" s="12">
        <v>0</v>
      </c>
    </row>
    <row r="11" spans="1:8" x14ac:dyDescent="0.25">
      <c r="A11" s="12" t="s">
        <v>119</v>
      </c>
      <c r="B11" s="26" t="s">
        <v>120</v>
      </c>
      <c r="C11" s="11">
        <v>1.19</v>
      </c>
      <c r="D11" s="11">
        <v>0.15</v>
      </c>
      <c r="E11" s="11">
        <v>7.25</v>
      </c>
      <c r="F11" s="11">
        <v>35.840000000000003</v>
      </c>
      <c r="G11" s="12">
        <v>0</v>
      </c>
    </row>
    <row r="12" spans="1:8" x14ac:dyDescent="0.25">
      <c r="A12" s="14" t="s">
        <v>13</v>
      </c>
      <c r="B12" s="11"/>
      <c r="C12" s="11">
        <f>SUM(C9:C11)</f>
        <v>7.3900000000000006</v>
      </c>
      <c r="D12" s="11">
        <v>12.83</v>
      </c>
      <c r="E12" s="11">
        <v>58.4</v>
      </c>
      <c r="F12" s="11">
        <f>SUM(F9:F11)</f>
        <v>405.26</v>
      </c>
      <c r="G12" s="12">
        <v>0</v>
      </c>
    </row>
    <row r="13" spans="1:8" x14ac:dyDescent="0.25">
      <c r="A13" s="10" t="s">
        <v>14</v>
      </c>
      <c r="B13" s="11"/>
      <c r="C13" s="11"/>
      <c r="D13" s="11"/>
      <c r="E13" s="11"/>
      <c r="F13" s="11"/>
      <c r="G13" s="12"/>
    </row>
    <row r="14" spans="1:8" x14ac:dyDescent="0.25">
      <c r="A14" s="12" t="s">
        <v>92</v>
      </c>
      <c r="B14" s="11" t="str">
        <f>"180"</f>
        <v>180</v>
      </c>
      <c r="C14" s="11">
        <v>5.22</v>
      </c>
      <c r="D14" s="11">
        <v>5.76</v>
      </c>
      <c r="E14" s="11">
        <v>7.2</v>
      </c>
      <c r="F14" s="11">
        <v>104.94</v>
      </c>
      <c r="G14" s="12">
        <v>2.4</v>
      </c>
    </row>
    <row r="15" spans="1:8" x14ac:dyDescent="0.25">
      <c r="A15" s="14" t="s">
        <v>13</v>
      </c>
      <c r="B15" s="11"/>
      <c r="C15" s="11">
        <v>5.22</v>
      </c>
      <c r="D15" s="11">
        <v>5.76</v>
      </c>
      <c r="E15" s="11">
        <v>7.2</v>
      </c>
      <c r="F15" s="11">
        <v>104.94</v>
      </c>
      <c r="G15" s="12">
        <v>2.4</v>
      </c>
    </row>
    <row r="16" spans="1:8" x14ac:dyDescent="0.25">
      <c r="A16" s="10" t="s">
        <v>272</v>
      </c>
      <c r="B16" s="11"/>
      <c r="C16" s="11"/>
      <c r="D16" s="11"/>
      <c r="E16" s="11"/>
      <c r="F16" s="11"/>
      <c r="G16" s="12"/>
    </row>
    <row r="17" spans="1:7" x14ac:dyDescent="0.25">
      <c r="A17" s="12" t="s">
        <v>263</v>
      </c>
      <c r="B17" s="11" t="str">
        <f>"200/15"</f>
        <v>200/15</v>
      </c>
      <c r="C17" s="11">
        <v>6.11</v>
      </c>
      <c r="D17" s="11">
        <v>3.48</v>
      </c>
      <c r="E17" s="11">
        <v>23.66</v>
      </c>
      <c r="F17" s="11">
        <v>152.36000000000001</v>
      </c>
      <c r="G17" s="12">
        <v>0</v>
      </c>
    </row>
    <row r="18" spans="1:7" x14ac:dyDescent="0.25">
      <c r="A18" s="12" t="s">
        <v>286</v>
      </c>
      <c r="B18" s="26" t="s">
        <v>271</v>
      </c>
      <c r="C18" s="11">
        <v>18.600000000000001</v>
      </c>
      <c r="D18" s="11">
        <v>18.920000000000002</v>
      </c>
      <c r="E18" s="11">
        <v>19.649999999999999</v>
      </c>
      <c r="F18" s="11">
        <v>324.48</v>
      </c>
      <c r="G18" s="12">
        <v>1.1299999999999999</v>
      </c>
    </row>
    <row r="19" spans="1:7" x14ac:dyDescent="0.25">
      <c r="A19" s="12" t="s">
        <v>16</v>
      </c>
      <c r="B19" s="11" t="str">
        <f>"200"</f>
        <v>200</v>
      </c>
      <c r="C19" s="11">
        <v>0.92</v>
      </c>
      <c r="D19" s="11">
        <v>0.05</v>
      </c>
      <c r="E19" s="11">
        <v>20.56</v>
      </c>
      <c r="F19" s="11">
        <v>83.25</v>
      </c>
      <c r="G19" s="12">
        <v>20.5</v>
      </c>
    </row>
    <row r="20" spans="1:7" x14ac:dyDescent="0.25">
      <c r="A20" s="12" t="s">
        <v>17</v>
      </c>
      <c r="B20" s="11" t="str">
        <f>"40"</f>
        <v>40</v>
      </c>
      <c r="C20" s="11">
        <v>1.32</v>
      </c>
      <c r="D20" s="11">
        <v>0.24</v>
      </c>
      <c r="E20" s="11">
        <v>6.68</v>
      </c>
      <c r="F20" s="11">
        <v>35.36</v>
      </c>
      <c r="G20" s="12">
        <v>0</v>
      </c>
    </row>
    <row r="21" spans="1:7" x14ac:dyDescent="0.25">
      <c r="A21" s="14" t="s">
        <v>13</v>
      </c>
      <c r="B21" s="11"/>
      <c r="C21" s="11">
        <v>28.32</v>
      </c>
      <c r="D21" s="11">
        <v>26.68</v>
      </c>
      <c r="E21" s="11">
        <v>78.03</v>
      </c>
      <c r="F21" s="11">
        <v>655.45</v>
      </c>
      <c r="G21" s="12">
        <f>SUM(G17:G20)</f>
        <v>21.63</v>
      </c>
    </row>
    <row r="22" spans="1:7" x14ac:dyDescent="0.25">
      <c r="A22" s="14" t="s">
        <v>88</v>
      </c>
      <c r="B22" s="11"/>
      <c r="C22" s="11"/>
      <c r="D22" s="11"/>
      <c r="E22" s="11"/>
      <c r="F22" s="11"/>
      <c r="G22" s="12"/>
    </row>
    <row r="23" spans="1:7" x14ac:dyDescent="0.25">
      <c r="A23" s="12" t="s">
        <v>89</v>
      </c>
      <c r="B23" s="11" t="str">
        <f>"80"</f>
        <v>80</v>
      </c>
      <c r="C23" s="11">
        <v>4.3499999999999996</v>
      </c>
      <c r="D23" s="11">
        <v>3.57</v>
      </c>
      <c r="E23" s="11">
        <v>33.159999999999997</v>
      </c>
      <c r="F23" s="11">
        <v>182.71</v>
      </c>
      <c r="G23" s="12">
        <v>1.18</v>
      </c>
    </row>
    <row r="24" spans="1:7" x14ac:dyDescent="0.25">
      <c r="A24" s="12" t="s">
        <v>90</v>
      </c>
      <c r="B24" s="26">
        <v>200</v>
      </c>
      <c r="C24" s="11">
        <v>2.77</v>
      </c>
      <c r="D24" s="11">
        <v>0.35</v>
      </c>
      <c r="E24" s="11">
        <v>16.91</v>
      </c>
      <c r="F24" s="11">
        <v>83.62</v>
      </c>
      <c r="G24" s="12">
        <v>0</v>
      </c>
    </row>
    <row r="25" spans="1:7" x14ac:dyDescent="0.25">
      <c r="A25" s="14" t="s">
        <v>13</v>
      </c>
      <c r="B25" s="11"/>
      <c r="C25" s="11">
        <v>7.12</v>
      </c>
      <c r="D25" s="11">
        <v>3.92</v>
      </c>
      <c r="E25" s="11">
        <v>50.07</v>
      </c>
      <c r="F25" s="11">
        <v>266.33</v>
      </c>
      <c r="G25" s="13">
        <v>1.18</v>
      </c>
    </row>
    <row r="26" spans="1:7" x14ac:dyDescent="0.25">
      <c r="A26" s="14" t="s">
        <v>167</v>
      </c>
      <c r="B26" s="11"/>
      <c r="C26" s="11"/>
      <c r="D26" s="11"/>
      <c r="E26" s="11"/>
      <c r="F26" s="11"/>
      <c r="G26" s="13"/>
    </row>
    <row r="27" spans="1:7" x14ac:dyDescent="0.25">
      <c r="A27" s="12" t="s">
        <v>151</v>
      </c>
      <c r="B27" s="26" t="s">
        <v>91</v>
      </c>
      <c r="C27" s="11">
        <v>9.4499999999999993</v>
      </c>
      <c r="D27" s="11">
        <v>10.31</v>
      </c>
      <c r="E27" s="11">
        <v>29.47</v>
      </c>
      <c r="F27" s="11">
        <v>248.13</v>
      </c>
      <c r="G27" s="12">
        <v>2.2999999999999998</v>
      </c>
    </row>
    <row r="28" spans="1:7" x14ac:dyDescent="0.25">
      <c r="A28" s="12" t="s">
        <v>152</v>
      </c>
      <c r="B28" s="26">
        <v>200</v>
      </c>
      <c r="C28" s="11">
        <v>0</v>
      </c>
      <c r="D28" s="11">
        <v>0</v>
      </c>
      <c r="E28" s="11">
        <v>15.65</v>
      </c>
      <c r="F28" s="11">
        <v>60.88</v>
      </c>
      <c r="G28" s="12">
        <v>2.2000000000000002</v>
      </c>
    </row>
    <row r="29" spans="1:7" x14ac:dyDescent="0.25">
      <c r="A29" s="12" t="s">
        <v>12</v>
      </c>
      <c r="B29" s="26">
        <v>30</v>
      </c>
      <c r="C29" s="11">
        <v>1.65</v>
      </c>
      <c r="D29" s="11">
        <v>0.3</v>
      </c>
      <c r="E29" s="11">
        <v>8.35</v>
      </c>
      <c r="F29" s="11">
        <v>44.2</v>
      </c>
      <c r="G29" s="12">
        <v>0</v>
      </c>
    </row>
    <row r="30" spans="1:7" x14ac:dyDescent="0.25">
      <c r="A30" s="51" t="s">
        <v>168</v>
      </c>
      <c r="B30" s="61" t="s">
        <v>160</v>
      </c>
      <c r="C30" s="59">
        <v>0.18</v>
      </c>
      <c r="D30" s="59">
        <v>0</v>
      </c>
      <c r="E30" s="59">
        <v>0.14000000000000001</v>
      </c>
      <c r="F30" s="59">
        <v>20</v>
      </c>
      <c r="G30" s="51"/>
    </row>
    <row r="31" spans="1:7" x14ac:dyDescent="0.25">
      <c r="A31" s="14" t="s">
        <v>13</v>
      </c>
      <c r="B31" s="11"/>
      <c r="C31" s="11">
        <v>11.28</v>
      </c>
      <c r="D31" s="11">
        <v>10.61</v>
      </c>
      <c r="E31" s="11">
        <v>53.61</v>
      </c>
      <c r="F31" s="11">
        <v>388.33</v>
      </c>
      <c r="G31" s="12">
        <v>4.5</v>
      </c>
    </row>
    <row r="32" spans="1:7" x14ac:dyDescent="0.25">
      <c r="A32" s="14" t="s">
        <v>18</v>
      </c>
      <c r="B32" s="11"/>
      <c r="C32" s="11">
        <v>59.33</v>
      </c>
      <c r="D32" s="11">
        <v>60.1</v>
      </c>
      <c r="E32" s="11">
        <v>257.61</v>
      </c>
      <c r="F32" s="11">
        <v>1860.83</v>
      </c>
      <c r="G32" s="12">
        <v>31.73</v>
      </c>
    </row>
    <row r="33" spans="1:7" ht="15.75" x14ac:dyDescent="0.25">
      <c r="A33" s="27" t="s">
        <v>19</v>
      </c>
      <c r="B33" s="11"/>
      <c r="C33" s="11"/>
      <c r="D33" s="11"/>
      <c r="E33" s="11"/>
      <c r="F33" s="11"/>
      <c r="G33" s="13"/>
    </row>
    <row r="34" spans="1:7" x14ac:dyDescent="0.25">
      <c r="A34" s="182" t="s">
        <v>1</v>
      </c>
      <c r="B34" s="182" t="s">
        <v>2</v>
      </c>
      <c r="C34" s="8" t="s">
        <v>4</v>
      </c>
      <c r="D34" s="8" t="s">
        <v>5</v>
      </c>
      <c r="E34" s="182" t="s">
        <v>6</v>
      </c>
      <c r="F34" s="182" t="s">
        <v>7</v>
      </c>
      <c r="G34" s="25"/>
    </row>
    <row r="35" spans="1:7" x14ac:dyDescent="0.25">
      <c r="A35" s="177"/>
      <c r="B35" s="177"/>
      <c r="C35" s="9" t="s">
        <v>8</v>
      </c>
      <c r="D35" s="9" t="s">
        <v>8</v>
      </c>
      <c r="E35" s="177"/>
      <c r="F35" s="177"/>
      <c r="G35" s="25" t="s">
        <v>9</v>
      </c>
    </row>
    <row r="36" spans="1:7" x14ac:dyDescent="0.25">
      <c r="A36" s="10" t="s">
        <v>93</v>
      </c>
      <c r="B36" s="11"/>
      <c r="C36" s="11"/>
      <c r="D36" s="11"/>
      <c r="E36" s="11"/>
      <c r="F36" s="11"/>
      <c r="G36" s="12"/>
    </row>
    <row r="37" spans="1:7" x14ac:dyDescent="0.25">
      <c r="A37" s="12" t="s">
        <v>21</v>
      </c>
      <c r="B37" s="11" t="str">
        <f>"180/4"</f>
        <v>180/4</v>
      </c>
      <c r="C37" s="11">
        <v>5.76</v>
      </c>
      <c r="D37" s="11">
        <v>6.37</v>
      </c>
      <c r="E37" s="11">
        <v>35.44</v>
      </c>
      <c r="F37" s="11">
        <v>223.07</v>
      </c>
      <c r="G37" s="12">
        <v>0.59</v>
      </c>
    </row>
    <row r="38" spans="1:7" x14ac:dyDescent="0.25">
      <c r="A38" s="12" t="s">
        <v>22</v>
      </c>
      <c r="B38" s="11" t="str">
        <f>"200"</f>
        <v>200</v>
      </c>
      <c r="C38" s="11">
        <v>4.74</v>
      </c>
      <c r="D38" s="11">
        <v>3.85</v>
      </c>
      <c r="E38" s="11">
        <v>15.96</v>
      </c>
      <c r="F38" s="11">
        <v>115.23</v>
      </c>
      <c r="G38" s="12">
        <v>1.69</v>
      </c>
    </row>
    <row r="39" spans="1:7" x14ac:dyDescent="0.25">
      <c r="A39" s="12" t="s">
        <v>12</v>
      </c>
      <c r="B39" s="11" t="str">
        <f>"30"</f>
        <v>30</v>
      </c>
      <c r="C39" s="11">
        <v>2.37</v>
      </c>
      <c r="D39" s="11">
        <v>0.3</v>
      </c>
      <c r="E39" s="11">
        <v>14.49</v>
      </c>
      <c r="F39" s="11">
        <v>71.67</v>
      </c>
      <c r="G39" s="12">
        <v>0</v>
      </c>
    </row>
    <row r="40" spans="1:7" x14ac:dyDescent="0.25">
      <c r="A40" s="14" t="s">
        <v>13</v>
      </c>
      <c r="B40" s="11"/>
      <c r="C40" s="11">
        <v>12.9</v>
      </c>
      <c r="D40" s="11">
        <v>14.65</v>
      </c>
      <c r="E40" s="11">
        <v>65.930000000000007</v>
      </c>
      <c r="F40" s="11">
        <v>435.41</v>
      </c>
      <c r="G40" s="12">
        <v>2.2799999999999998</v>
      </c>
    </row>
    <row r="41" spans="1:7" x14ac:dyDescent="0.25">
      <c r="A41" s="10" t="s">
        <v>23</v>
      </c>
      <c r="B41" s="11"/>
      <c r="C41" s="11"/>
      <c r="D41" s="11"/>
      <c r="E41" s="11"/>
      <c r="F41" s="11"/>
      <c r="G41" s="12"/>
    </row>
    <row r="42" spans="1:7" x14ac:dyDescent="0.25">
      <c r="A42" s="12" t="s">
        <v>24</v>
      </c>
      <c r="B42" s="26">
        <v>200</v>
      </c>
      <c r="C42" s="11">
        <v>0.75</v>
      </c>
      <c r="D42" s="11">
        <v>0.15</v>
      </c>
      <c r="E42" s="11">
        <v>15.15</v>
      </c>
      <c r="F42" s="11">
        <v>97</v>
      </c>
      <c r="G42" s="12">
        <v>3</v>
      </c>
    </row>
    <row r="43" spans="1:7" x14ac:dyDescent="0.25">
      <c r="A43" s="14" t="s">
        <v>13</v>
      </c>
      <c r="B43" s="11"/>
      <c r="C43" s="11">
        <v>0.75</v>
      </c>
      <c r="D43" s="11">
        <v>0.15</v>
      </c>
      <c r="E43" s="11">
        <v>15.15</v>
      </c>
      <c r="F43" s="11">
        <v>97</v>
      </c>
      <c r="G43" s="12">
        <v>3</v>
      </c>
    </row>
    <row r="44" spans="1:7" x14ac:dyDescent="0.25">
      <c r="A44" s="10" t="s">
        <v>25</v>
      </c>
      <c r="B44" s="11"/>
      <c r="C44" s="11"/>
      <c r="D44" s="11"/>
      <c r="E44" s="11"/>
      <c r="F44" s="11"/>
      <c r="G44" s="12"/>
    </row>
    <row r="45" spans="1:7" x14ac:dyDescent="0.25">
      <c r="A45" s="12" t="s">
        <v>94</v>
      </c>
      <c r="B45" s="11" t="str">
        <f>"80"</f>
        <v>80</v>
      </c>
      <c r="C45" s="11">
        <v>1.35</v>
      </c>
      <c r="D45" s="11">
        <v>3.59</v>
      </c>
      <c r="E45" s="11">
        <v>5.55</v>
      </c>
      <c r="F45" s="11">
        <v>59.32</v>
      </c>
      <c r="G45" s="12">
        <v>0</v>
      </c>
    </row>
    <row r="46" spans="1:7" x14ac:dyDescent="0.25">
      <c r="A46" s="12" t="s">
        <v>26</v>
      </c>
      <c r="B46" s="11" t="str">
        <f>"200/15"</f>
        <v>200/15</v>
      </c>
      <c r="C46" s="11">
        <v>5.49</v>
      </c>
      <c r="D46" s="11">
        <v>6.1</v>
      </c>
      <c r="E46" s="11">
        <v>9.69</v>
      </c>
      <c r="F46" s="11">
        <v>116.34</v>
      </c>
      <c r="G46" s="12">
        <v>0</v>
      </c>
    </row>
    <row r="47" spans="1:7" x14ac:dyDescent="0.25">
      <c r="A47" s="12" t="s">
        <v>95</v>
      </c>
      <c r="B47" s="26" t="s">
        <v>97</v>
      </c>
      <c r="C47" s="11">
        <v>22.2</v>
      </c>
      <c r="D47" s="11">
        <v>22.7</v>
      </c>
      <c r="E47" s="11">
        <v>20.3</v>
      </c>
      <c r="F47" s="11">
        <v>375</v>
      </c>
      <c r="G47" s="12">
        <v>5.4</v>
      </c>
    </row>
    <row r="48" spans="1:7" x14ac:dyDescent="0.25">
      <c r="A48" s="12" t="s">
        <v>96</v>
      </c>
      <c r="B48" s="11" t="str">
        <f>"200"</f>
        <v>200</v>
      </c>
      <c r="C48" s="11">
        <v>0.46</v>
      </c>
      <c r="D48" s="11">
        <v>0.1</v>
      </c>
      <c r="E48" s="11">
        <v>17.41</v>
      </c>
      <c r="F48" s="11">
        <v>70.87</v>
      </c>
      <c r="G48" s="12">
        <v>20.399999999999999</v>
      </c>
    </row>
    <row r="49" spans="1:7" x14ac:dyDescent="0.25">
      <c r="A49" s="12" t="s">
        <v>17</v>
      </c>
      <c r="B49" s="11" t="str">
        <f>"40"</f>
        <v>40</v>
      </c>
      <c r="C49" s="11">
        <v>2.64</v>
      </c>
      <c r="D49" s="11">
        <v>0.48</v>
      </c>
      <c r="E49" s="11">
        <v>13.36</v>
      </c>
      <c r="F49" s="11">
        <v>70.709999999999994</v>
      </c>
      <c r="G49" s="12">
        <v>0</v>
      </c>
    </row>
    <row r="50" spans="1:7" x14ac:dyDescent="0.25">
      <c r="A50" s="14" t="s">
        <v>13</v>
      </c>
      <c r="B50" s="11"/>
      <c r="C50" s="11">
        <v>32.14</v>
      </c>
      <c r="D50" s="11">
        <v>32.97</v>
      </c>
      <c r="E50" s="11">
        <v>66.31</v>
      </c>
      <c r="F50" s="11">
        <v>692.24</v>
      </c>
      <c r="G50" s="12">
        <v>25.8</v>
      </c>
    </row>
    <row r="51" spans="1:7" x14ac:dyDescent="0.25">
      <c r="A51" s="14" t="s">
        <v>88</v>
      </c>
      <c r="B51" s="11"/>
      <c r="C51" s="11"/>
      <c r="D51" s="11"/>
      <c r="E51" s="11"/>
      <c r="F51" s="11"/>
      <c r="G51" s="12"/>
    </row>
    <row r="52" spans="1:7" x14ac:dyDescent="0.25">
      <c r="A52" s="12" t="s">
        <v>98</v>
      </c>
      <c r="B52" s="26">
        <v>80</v>
      </c>
      <c r="C52" s="11">
        <v>5.58</v>
      </c>
      <c r="D52" s="11">
        <v>3.74</v>
      </c>
      <c r="E52" s="11">
        <v>31.46</v>
      </c>
      <c r="F52" s="11">
        <v>184</v>
      </c>
      <c r="G52" s="12">
        <v>0</v>
      </c>
    </row>
    <row r="53" spans="1:7" x14ac:dyDescent="0.25">
      <c r="A53" s="12" t="s">
        <v>265</v>
      </c>
      <c r="B53" s="11" t="str">
        <f>"200"</f>
        <v>200</v>
      </c>
      <c r="C53" s="11">
        <v>0.18</v>
      </c>
      <c r="D53" s="11">
        <v>0.04</v>
      </c>
      <c r="E53" s="11">
        <v>15.2</v>
      </c>
      <c r="F53" s="11">
        <v>60.04</v>
      </c>
      <c r="G53" s="12">
        <v>2.8</v>
      </c>
    </row>
    <row r="54" spans="1:7" x14ac:dyDescent="0.25">
      <c r="A54" s="14" t="s">
        <v>13</v>
      </c>
      <c r="B54" s="11"/>
      <c r="C54" s="11">
        <v>5.76</v>
      </c>
      <c r="D54" s="11">
        <v>3.78</v>
      </c>
      <c r="E54" s="11">
        <v>46.66</v>
      </c>
      <c r="F54" s="11">
        <v>244.08</v>
      </c>
      <c r="G54" s="12">
        <v>2.8</v>
      </c>
    </row>
    <row r="55" spans="1:7" x14ac:dyDescent="0.25">
      <c r="A55" s="14" t="s">
        <v>99</v>
      </c>
      <c r="B55" s="11"/>
      <c r="C55" s="11"/>
      <c r="D55" s="11"/>
      <c r="E55" s="11"/>
      <c r="F55" s="11"/>
      <c r="G55" s="12"/>
    </row>
    <row r="56" spans="1:7" x14ac:dyDescent="0.25">
      <c r="A56" s="12" t="s">
        <v>100</v>
      </c>
      <c r="B56" s="26" t="s">
        <v>102</v>
      </c>
      <c r="C56" s="11">
        <v>13.49</v>
      </c>
      <c r="D56" s="11">
        <v>9.1199999999999992</v>
      </c>
      <c r="E56" s="11">
        <v>11.05</v>
      </c>
      <c r="F56" s="11">
        <v>140.19999999999999</v>
      </c>
      <c r="G56" s="12">
        <v>0.17</v>
      </c>
    </row>
    <row r="57" spans="1:7" x14ac:dyDescent="0.25">
      <c r="A57" s="12" t="s">
        <v>101</v>
      </c>
      <c r="B57" s="26" t="s">
        <v>104</v>
      </c>
      <c r="C57" s="11">
        <v>3.45</v>
      </c>
      <c r="D57" s="11">
        <v>11.02</v>
      </c>
      <c r="E57" s="11">
        <v>13.85</v>
      </c>
      <c r="F57" s="11">
        <v>128.52000000000001</v>
      </c>
      <c r="G57" s="12">
        <v>0</v>
      </c>
    </row>
    <row r="58" spans="1:7" x14ac:dyDescent="0.25">
      <c r="A58" s="12" t="s">
        <v>12</v>
      </c>
      <c r="B58" s="26" t="s">
        <v>105</v>
      </c>
      <c r="C58" s="11">
        <v>1.98</v>
      </c>
      <c r="D58" s="11">
        <v>0.25</v>
      </c>
      <c r="E58" s="11">
        <v>12.08</v>
      </c>
      <c r="F58" s="11">
        <v>59.73</v>
      </c>
      <c r="G58" s="12">
        <v>0</v>
      </c>
    </row>
    <row r="59" spans="1:7" x14ac:dyDescent="0.25">
      <c r="A59" s="12" t="s">
        <v>103</v>
      </c>
      <c r="B59" s="26" t="s">
        <v>106</v>
      </c>
      <c r="C59" s="11">
        <v>1.1000000000000001</v>
      </c>
      <c r="D59" s="11">
        <v>0.84</v>
      </c>
      <c r="E59" s="11">
        <v>6.17</v>
      </c>
      <c r="F59" s="11">
        <v>35.49</v>
      </c>
      <c r="G59" s="12">
        <v>0</v>
      </c>
    </row>
    <row r="60" spans="1:7" x14ac:dyDescent="0.25">
      <c r="A60" s="14" t="s">
        <v>13</v>
      </c>
      <c r="B60" s="11"/>
      <c r="C60" s="11">
        <v>20.02</v>
      </c>
      <c r="D60" s="11">
        <v>21.23</v>
      </c>
      <c r="E60" s="11">
        <v>21.07</v>
      </c>
      <c r="F60" s="11">
        <v>363.94</v>
      </c>
      <c r="G60" s="12">
        <v>0.17</v>
      </c>
    </row>
    <row r="61" spans="1:7" x14ac:dyDescent="0.25">
      <c r="A61" s="14" t="s">
        <v>18</v>
      </c>
      <c r="B61" s="11"/>
      <c r="C61" s="11">
        <v>60.47</v>
      </c>
      <c r="D61" s="11">
        <v>65.94</v>
      </c>
      <c r="E61" s="11">
        <v>226.48</v>
      </c>
      <c r="F61" s="11">
        <v>1832.74</v>
      </c>
      <c r="G61" s="12">
        <v>34.049999999999997</v>
      </c>
    </row>
    <row r="63" spans="1:7" ht="15.75" x14ac:dyDescent="0.25">
      <c r="A63" s="2" t="s">
        <v>28</v>
      </c>
      <c r="B63" s="2"/>
      <c r="C63" s="4"/>
      <c r="D63" s="2"/>
      <c r="E63" s="2"/>
      <c r="F63" s="2"/>
      <c r="G63" s="3"/>
    </row>
    <row r="64" spans="1:7" ht="15.75" x14ac:dyDescent="0.25">
      <c r="A64" s="1"/>
      <c r="B64" s="1"/>
      <c r="C64" s="1"/>
      <c r="D64" s="1"/>
      <c r="E64" s="1"/>
      <c r="F64" s="1"/>
      <c r="G64" s="1"/>
    </row>
    <row r="65" spans="1:7" ht="15" customHeight="1" x14ac:dyDescent="0.25">
      <c r="A65" s="177" t="s">
        <v>1</v>
      </c>
      <c r="B65" s="177" t="s">
        <v>2</v>
      </c>
      <c r="C65" s="9" t="s">
        <v>4</v>
      </c>
      <c r="D65" s="9" t="s">
        <v>5</v>
      </c>
      <c r="E65" s="180" t="s">
        <v>6</v>
      </c>
      <c r="F65" s="180" t="s">
        <v>7</v>
      </c>
      <c r="G65" s="25"/>
    </row>
    <row r="66" spans="1:7" x14ac:dyDescent="0.25">
      <c r="A66" s="177"/>
      <c r="B66" s="177"/>
      <c r="C66" s="9" t="s">
        <v>8</v>
      </c>
      <c r="D66" s="9" t="s">
        <v>8</v>
      </c>
      <c r="E66" s="181"/>
      <c r="F66" s="181"/>
      <c r="G66" s="25" t="s">
        <v>9</v>
      </c>
    </row>
    <row r="67" spans="1:7" x14ac:dyDescent="0.25">
      <c r="A67" s="10" t="s">
        <v>270</v>
      </c>
      <c r="B67" s="11"/>
      <c r="C67" s="11"/>
      <c r="D67" s="11"/>
      <c r="E67" s="11"/>
      <c r="F67" s="11"/>
      <c r="G67" s="12"/>
    </row>
    <row r="68" spans="1:7" x14ac:dyDescent="0.25">
      <c r="A68" s="12" t="s">
        <v>165</v>
      </c>
      <c r="B68" s="122" t="s">
        <v>269</v>
      </c>
      <c r="C68" s="123">
        <v>3.87</v>
      </c>
      <c r="D68" s="123">
        <v>3.34</v>
      </c>
      <c r="E68" s="123">
        <v>9.2100000000000009</v>
      </c>
      <c r="F68" s="124">
        <v>79.510000000000005</v>
      </c>
      <c r="G68" s="125">
        <v>0</v>
      </c>
    </row>
    <row r="69" spans="1:7" x14ac:dyDescent="0.25">
      <c r="A69" s="12" t="s">
        <v>30</v>
      </c>
      <c r="B69" s="26">
        <v>10</v>
      </c>
      <c r="C69" s="11">
        <v>5.26</v>
      </c>
      <c r="D69" s="11">
        <v>5.32</v>
      </c>
      <c r="E69" s="11">
        <v>0</v>
      </c>
      <c r="F69" s="11">
        <v>70.12</v>
      </c>
      <c r="G69" s="12">
        <v>0</v>
      </c>
    </row>
    <row r="70" spans="1:7" x14ac:dyDescent="0.25">
      <c r="A70" s="12" t="s">
        <v>107</v>
      </c>
      <c r="B70" s="11" t="str">
        <f>"200"</f>
        <v>200</v>
      </c>
      <c r="C70" s="11">
        <v>1.21</v>
      </c>
      <c r="D70" s="11">
        <v>5.25</v>
      </c>
      <c r="E70" s="11">
        <v>21.48</v>
      </c>
      <c r="F70" s="11">
        <v>94.36</v>
      </c>
      <c r="G70" s="12">
        <v>0</v>
      </c>
    </row>
    <row r="71" spans="1:7" x14ac:dyDescent="0.25">
      <c r="A71" s="12" t="s">
        <v>12</v>
      </c>
      <c r="B71" s="26">
        <v>40</v>
      </c>
      <c r="C71" s="11">
        <v>1.6</v>
      </c>
      <c r="D71" s="11">
        <v>0.6</v>
      </c>
      <c r="E71" s="11">
        <v>10.98</v>
      </c>
      <c r="F71" s="11">
        <v>113.34</v>
      </c>
      <c r="G71" s="12">
        <v>0</v>
      </c>
    </row>
    <row r="72" spans="1:7" x14ac:dyDescent="0.25">
      <c r="A72" s="14" t="s">
        <v>13</v>
      </c>
      <c r="B72" s="11"/>
      <c r="C72" s="11">
        <f>SUM(C68:C71)</f>
        <v>11.94</v>
      </c>
      <c r="D72" s="11">
        <v>14.22</v>
      </c>
      <c r="E72" s="11">
        <f>SUM(E68:E71)</f>
        <v>41.67</v>
      </c>
      <c r="F72" s="11">
        <f>SUM(F68:F71)</f>
        <v>357.33000000000004</v>
      </c>
      <c r="G72" s="12">
        <v>0</v>
      </c>
    </row>
    <row r="73" spans="1:7" x14ac:dyDescent="0.25">
      <c r="A73" s="10" t="s">
        <v>14</v>
      </c>
      <c r="B73" s="11"/>
      <c r="C73" s="11"/>
      <c r="D73" s="11"/>
      <c r="E73" s="11"/>
      <c r="F73" s="11"/>
      <c r="G73" s="12"/>
    </row>
    <row r="74" spans="1:7" x14ac:dyDescent="0.25">
      <c r="A74" s="12" t="s">
        <v>92</v>
      </c>
      <c r="B74" s="26">
        <v>180</v>
      </c>
      <c r="C74" s="11">
        <v>1.5</v>
      </c>
      <c r="D74" s="11">
        <v>0.5</v>
      </c>
      <c r="E74" s="11">
        <v>21</v>
      </c>
      <c r="F74" s="11">
        <v>92.1</v>
      </c>
      <c r="G74" s="12">
        <v>8</v>
      </c>
    </row>
    <row r="75" spans="1:7" x14ac:dyDescent="0.25">
      <c r="A75" s="14" t="s">
        <v>13</v>
      </c>
      <c r="B75" s="11"/>
      <c r="C75" s="11">
        <v>1.5</v>
      </c>
      <c r="D75" s="11">
        <v>0.5</v>
      </c>
      <c r="E75" s="11">
        <v>21</v>
      </c>
      <c r="F75" s="11">
        <v>92.1</v>
      </c>
      <c r="G75" s="12">
        <v>8</v>
      </c>
    </row>
    <row r="76" spans="1:7" x14ac:dyDescent="0.25">
      <c r="A76" s="10" t="s">
        <v>32</v>
      </c>
      <c r="B76" s="11"/>
      <c r="C76" s="11"/>
      <c r="D76" s="11"/>
      <c r="E76" s="11"/>
      <c r="F76" s="11"/>
      <c r="G76" s="12"/>
    </row>
    <row r="77" spans="1:7" x14ac:dyDescent="0.25">
      <c r="A77" s="12" t="s">
        <v>108</v>
      </c>
      <c r="B77" s="26">
        <v>40</v>
      </c>
      <c r="C77" s="11">
        <v>0.83</v>
      </c>
      <c r="D77" s="11">
        <v>4.05</v>
      </c>
      <c r="E77" s="11">
        <v>7.75</v>
      </c>
      <c r="F77" s="11">
        <v>70</v>
      </c>
      <c r="G77" s="12">
        <v>0</v>
      </c>
    </row>
    <row r="78" spans="1:7" x14ac:dyDescent="0.25">
      <c r="A78" s="12" t="s">
        <v>33</v>
      </c>
      <c r="B78" s="11" t="str">
        <f>"200/5"</f>
        <v>200/5</v>
      </c>
      <c r="C78" s="11">
        <v>1.44</v>
      </c>
      <c r="D78" s="11">
        <v>4.1399999999999997</v>
      </c>
      <c r="E78" s="11">
        <v>6.98</v>
      </c>
      <c r="F78" s="11">
        <v>71.3</v>
      </c>
      <c r="G78" s="12">
        <v>3.5</v>
      </c>
    </row>
    <row r="79" spans="1:7" x14ac:dyDescent="0.25">
      <c r="A79" s="12" t="s">
        <v>153</v>
      </c>
      <c r="B79" s="11" t="str">
        <f>"60/5"</f>
        <v>60/5</v>
      </c>
      <c r="C79" s="11">
        <v>9.3800000000000008</v>
      </c>
      <c r="D79" s="11">
        <v>12.25</v>
      </c>
      <c r="E79" s="11">
        <v>9.32</v>
      </c>
      <c r="F79" s="11">
        <v>186.13</v>
      </c>
      <c r="G79" s="12">
        <v>0</v>
      </c>
    </row>
    <row r="80" spans="1:7" x14ac:dyDescent="0.25">
      <c r="A80" s="12" t="s">
        <v>268</v>
      </c>
      <c r="B80" s="11" t="str">
        <f>"150"</f>
        <v>150</v>
      </c>
      <c r="C80" s="11">
        <v>4.28</v>
      </c>
      <c r="D80" s="11">
        <v>3.56</v>
      </c>
      <c r="E80" s="11">
        <v>39.89</v>
      </c>
      <c r="F80" s="11">
        <v>106.01</v>
      </c>
      <c r="G80" s="12">
        <v>0</v>
      </c>
    </row>
    <row r="81" spans="1:7" x14ac:dyDescent="0.25">
      <c r="A81" s="12" t="s">
        <v>169</v>
      </c>
      <c r="B81" s="11" t="str">
        <f>"200"</f>
        <v>200</v>
      </c>
      <c r="C81" s="11">
        <v>0.32</v>
      </c>
      <c r="D81" s="11">
        <v>0</v>
      </c>
      <c r="E81" s="11">
        <v>23.04</v>
      </c>
      <c r="F81" s="11">
        <v>88.82</v>
      </c>
      <c r="G81" s="12">
        <v>20.5</v>
      </c>
    </row>
    <row r="82" spans="1:7" x14ac:dyDescent="0.25">
      <c r="A82" s="12" t="s">
        <v>17</v>
      </c>
      <c r="B82" s="11" t="str">
        <f>"40"</f>
        <v>40</v>
      </c>
      <c r="C82" s="11">
        <v>2.64</v>
      </c>
      <c r="D82" s="11">
        <v>0.48</v>
      </c>
      <c r="E82" s="11">
        <v>13.36</v>
      </c>
      <c r="F82" s="11">
        <v>70.709999999999994</v>
      </c>
      <c r="G82" s="12">
        <v>0</v>
      </c>
    </row>
    <row r="83" spans="1:7" x14ac:dyDescent="0.25">
      <c r="A83" s="14" t="s">
        <v>13</v>
      </c>
      <c r="B83" s="11"/>
      <c r="C83" s="11">
        <f>SUM(C77:C82)</f>
        <v>18.89</v>
      </c>
      <c r="D83" s="11">
        <v>24.48</v>
      </c>
      <c r="E83" s="11">
        <f>SUM(E77:E82)</f>
        <v>100.33999999999999</v>
      </c>
      <c r="F83" s="11">
        <f>SUM(F77:F82)</f>
        <v>592.97</v>
      </c>
      <c r="G83" s="12">
        <v>24</v>
      </c>
    </row>
    <row r="84" spans="1:7" x14ac:dyDescent="0.25">
      <c r="A84" s="14" t="s">
        <v>142</v>
      </c>
      <c r="B84" s="11"/>
      <c r="C84" s="11"/>
      <c r="D84" s="11"/>
      <c r="E84" s="11"/>
      <c r="F84" s="11"/>
      <c r="G84" s="12"/>
    </row>
    <row r="85" spans="1:7" x14ac:dyDescent="0.25">
      <c r="A85" s="12" t="s">
        <v>35</v>
      </c>
      <c r="B85" s="26">
        <v>70</v>
      </c>
      <c r="C85" s="11">
        <v>4.5199999999999996</v>
      </c>
      <c r="D85" s="11">
        <v>5.98</v>
      </c>
      <c r="E85" s="11">
        <v>36.770000000000003</v>
      </c>
      <c r="F85" s="11">
        <v>223.41</v>
      </c>
      <c r="G85" s="12">
        <v>0</v>
      </c>
    </row>
    <row r="86" spans="1:7" x14ac:dyDescent="0.25">
      <c r="A86" s="12" t="s">
        <v>143</v>
      </c>
      <c r="B86" s="26">
        <v>200</v>
      </c>
      <c r="C86" s="11">
        <v>1.37</v>
      </c>
      <c r="D86" s="11">
        <v>0.3</v>
      </c>
      <c r="E86" s="11">
        <v>14.49</v>
      </c>
      <c r="F86" s="11">
        <v>71.67</v>
      </c>
      <c r="G86" s="12">
        <v>3.2</v>
      </c>
    </row>
    <row r="87" spans="1:7" x14ac:dyDescent="0.25">
      <c r="A87" s="14" t="s">
        <v>13</v>
      </c>
      <c r="B87" s="26"/>
      <c r="C87" s="11">
        <f>SUM(C85:C86)</f>
        <v>5.89</v>
      </c>
      <c r="D87" s="11">
        <f>SUM(D85:D86)</f>
        <v>6.28</v>
      </c>
      <c r="E87" s="11">
        <f>SUM(E85:E86)</f>
        <v>51.260000000000005</v>
      </c>
      <c r="F87" s="11">
        <f>SUM(F85:F86)</f>
        <v>295.08</v>
      </c>
      <c r="G87" s="12">
        <v>3.2</v>
      </c>
    </row>
    <row r="88" spans="1:7" x14ac:dyDescent="0.25">
      <c r="A88" s="14" t="s">
        <v>167</v>
      </c>
      <c r="B88" s="11"/>
      <c r="C88" s="11"/>
      <c r="D88" s="11"/>
      <c r="E88" s="11"/>
      <c r="F88" s="11"/>
      <c r="G88" s="12"/>
    </row>
    <row r="89" spans="1:7" x14ac:dyDescent="0.25">
      <c r="A89" s="12" t="s">
        <v>29</v>
      </c>
      <c r="B89" s="26" t="s">
        <v>127</v>
      </c>
      <c r="C89" s="11">
        <v>20.2</v>
      </c>
      <c r="D89" s="11">
        <v>10.31</v>
      </c>
      <c r="E89" s="11">
        <v>32.86</v>
      </c>
      <c r="F89" s="11">
        <v>349.12</v>
      </c>
      <c r="G89" s="12">
        <v>0</v>
      </c>
    </row>
    <row r="90" spans="1:7" x14ac:dyDescent="0.25">
      <c r="A90" s="12" t="s">
        <v>24</v>
      </c>
      <c r="B90" s="26">
        <v>200</v>
      </c>
      <c r="C90" s="11">
        <v>0.8</v>
      </c>
      <c r="D90" s="11">
        <v>0.16</v>
      </c>
      <c r="E90" s="11">
        <v>16.16</v>
      </c>
      <c r="F90" s="11">
        <v>68.540000000000006</v>
      </c>
      <c r="G90" s="12">
        <v>3.3</v>
      </c>
    </row>
    <row r="91" spans="1:7" x14ac:dyDescent="0.25">
      <c r="A91" s="12" t="s">
        <v>12</v>
      </c>
      <c r="B91" s="11" t="str">
        <f>"30"</f>
        <v>30</v>
      </c>
      <c r="C91" s="11">
        <v>1.4</v>
      </c>
      <c r="D91" s="11">
        <v>0.3</v>
      </c>
      <c r="E91" s="11">
        <v>14.49</v>
      </c>
      <c r="F91" s="11">
        <v>71.67</v>
      </c>
      <c r="G91" s="12">
        <v>0</v>
      </c>
    </row>
    <row r="92" spans="1:7" x14ac:dyDescent="0.25">
      <c r="A92" s="51" t="s">
        <v>166</v>
      </c>
      <c r="B92" s="61">
        <v>50</v>
      </c>
      <c r="C92" s="59">
        <v>0.2</v>
      </c>
      <c r="D92" s="59">
        <v>0</v>
      </c>
      <c r="E92" s="59">
        <v>5.2</v>
      </c>
      <c r="F92" s="59">
        <v>32</v>
      </c>
      <c r="G92" s="51"/>
    </row>
    <row r="93" spans="1:7" x14ac:dyDescent="0.25">
      <c r="A93" s="14" t="s">
        <v>13</v>
      </c>
      <c r="B93" s="11"/>
      <c r="C93" s="11">
        <f>SUM(C89:C92)</f>
        <v>22.599999999999998</v>
      </c>
      <c r="D93" s="11">
        <v>10.77</v>
      </c>
      <c r="E93" s="11">
        <f>SUM(E89:E92)</f>
        <v>68.709999999999994</v>
      </c>
      <c r="F93" s="11">
        <v>521.33000000000004</v>
      </c>
      <c r="G93" s="12">
        <v>3.2</v>
      </c>
    </row>
    <row r="94" spans="1:7" x14ac:dyDescent="0.25">
      <c r="A94" s="14" t="s">
        <v>18</v>
      </c>
      <c r="B94" s="11"/>
      <c r="C94" s="11">
        <v>59.49</v>
      </c>
      <c r="D94" s="11">
        <v>56.25</v>
      </c>
      <c r="E94" s="11">
        <v>278.14999999999998</v>
      </c>
      <c r="F94" s="11">
        <v>1838.81</v>
      </c>
      <c r="G94" s="12">
        <v>35.200000000000003</v>
      </c>
    </row>
    <row r="95" spans="1:7" ht="15.75" x14ac:dyDescent="0.25">
      <c r="A95" s="2" t="s">
        <v>36</v>
      </c>
      <c r="B95" s="2"/>
      <c r="C95" s="4"/>
      <c r="D95" s="2"/>
      <c r="E95" s="2"/>
      <c r="F95" s="2"/>
    </row>
    <row r="96" spans="1:7" x14ac:dyDescent="0.25">
      <c r="A96" s="177" t="s">
        <v>1</v>
      </c>
      <c r="B96" s="177" t="s">
        <v>2</v>
      </c>
      <c r="C96" s="28" t="s">
        <v>4</v>
      </c>
      <c r="D96" s="9" t="s">
        <v>5</v>
      </c>
      <c r="E96" s="177" t="s">
        <v>6</v>
      </c>
      <c r="F96" s="178" t="s">
        <v>7</v>
      </c>
      <c r="G96" s="25"/>
    </row>
    <row r="97" spans="1:7" x14ac:dyDescent="0.25">
      <c r="A97" s="177"/>
      <c r="B97" s="177"/>
      <c r="C97" s="9" t="s">
        <v>8</v>
      </c>
      <c r="D97" s="9" t="s">
        <v>8</v>
      </c>
      <c r="E97" s="177"/>
      <c r="F97" s="179"/>
      <c r="G97" s="25" t="s">
        <v>9</v>
      </c>
    </row>
    <row r="98" spans="1:7" x14ac:dyDescent="0.25">
      <c r="A98" s="10" t="s">
        <v>154</v>
      </c>
      <c r="B98" s="11"/>
      <c r="C98" s="11"/>
      <c r="D98" s="11"/>
      <c r="E98" s="11"/>
      <c r="F98" s="11"/>
      <c r="G98" s="12"/>
    </row>
    <row r="99" spans="1:7" x14ac:dyDescent="0.25">
      <c r="A99" s="12" t="s">
        <v>38</v>
      </c>
      <c r="B99" s="11" t="str">
        <f>"200"</f>
        <v>200</v>
      </c>
      <c r="C99" s="11">
        <v>4.12</v>
      </c>
      <c r="D99" s="11">
        <v>5.2</v>
      </c>
      <c r="E99" s="11">
        <v>17.82</v>
      </c>
      <c r="F99" s="11">
        <v>184</v>
      </c>
      <c r="G99" s="12">
        <v>0</v>
      </c>
    </row>
    <row r="100" spans="1:7" x14ac:dyDescent="0.25">
      <c r="A100" s="12" t="s">
        <v>266</v>
      </c>
      <c r="B100" s="11" t="str">
        <f>"200"</f>
        <v>200</v>
      </c>
      <c r="C100" s="11">
        <v>0.2</v>
      </c>
      <c r="D100" s="11">
        <v>0.03</v>
      </c>
      <c r="E100" s="11">
        <v>21.48</v>
      </c>
      <c r="F100" s="11">
        <v>38</v>
      </c>
      <c r="G100" s="12">
        <v>0</v>
      </c>
    </row>
    <row r="101" spans="1:7" x14ac:dyDescent="0.25">
      <c r="A101" s="12" t="s">
        <v>119</v>
      </c>
      <c r="B101" s="26" t="s">
        <v>155</v>
      </c>
      <c r="C101" s="11">
        <v>1.95</v>
      </c>
      <c r="D101" s="11">
        <v>0.5</v>
      </c>
      <c r="E101" s="11">
        <v>24.15</v>
      </c>
      <c r="F101" s="11">
        <v>136</v>
      </c>
      <c r="G101" s="12">
        <v>0</v>
      </c>
    </row>
    <row r="102" spans="1:7" x14ac:dyDescent="0.25">
      <c r="A102" s="14" t="s">
        <v>13</v>
      </c>
      <c r="B102" s="11"/>
      <c r="C102" s="11">
        <v>6.27</v>
      </c>
      <c r="D102" s="11">
        <f>SUM(D99:D101)</f>
        <v>5.73</v>
      </c>
      <c r="E102" s="11">
        <v>63.45</v>
      </c>
      <c r="F102" s="11">
        <f>SUM(F99:F101)</f>
        <v>358</v>
      </c>
      <c r="G102" s="12">
        <v>0</v>
      </c>
    </row>
    <row r="103" spans="1:7" x14ac:dyDescent="0.25">
      <c r="A103" s="14" t="s">
        <v>14</v>
      </c>
      <c r="B103" s="11"/>
      <c r="C103" s="11"/>
      <c r="D103" s="11"/>
      <c r="E103" s="11"/>
      <c r="F103" s="11"/>
      <c r="G103" s="12"/>
    </row>
    <row r="104" spans="1:7" x14ac:dyDescent="0.25">
      <c r="A104" s="12" t="s">
        <v>24</v>
      </c>
      <c r="B104" s="26" t="s">
        <v>106</v>
      </c>
      <c r="C104" s="11">
        <v>0.8</v>
      </c>
      <c r="D104" s="11">
        <v>0.16</v>
      </c>
      <c r="E104" s="11">
        <v>6.4</v>
      </c>
      <c r="F104" s="11">
        <v>97</v>
      </c>
      <c r="G104" s="12">
        <v>4.5</v>
      </c>
    </row>
    <row r="105" spans="1:7" x14ac:dyDescent="0.25">
      <c r="A105" s="10" t="s">
        <v>54</v>
      </c>
      <c r="B105" s="11"/>
      <c r="C105" s="11"/>
      <c r="D105" s="11"/>
      <c r="E105" s="11"/>
      <c r="F105" s="11"/>
      <c r="G105" s="12"/>
    </row>
    <row r="106" spans="1:7" x14ac:dyDescent="0.25">
      <c r="A106" s="12" t="s">
        <v>39</v>
      </c>
      <c r="B106" s="11" t="str">
        <f>"80"</f>
        <v>80</v>
      </c>
      <c r="C106" s="11">
        <v>2.6</v>
      </c>
      <c r="D106" s="11">
        <v>2.84</v>
      </c>
      <c r="E106" s="11">
        <v>8.4600000000000009</v>
      </c>
      <c r="F106" s="11">
        <v>65.42</v>
      </c>
      <c r="G106" s="12">
        <v>0</v>
      </c>
    </row>
    <row r="107" spans="1:7" x14ac:dyDescent="0.25">
      <c r="A107" s="12" t="s">
        <v>40</v>
      </c>
      <c r="B107" s="11" t="str">
        <f>"200/10"</f>
        <v>200/10</v>
      </c>
      <c r="C107" s="11">
        <v>1.71</v>
      </c>
      <c r="D107" s="11">
        <v>4.4800000000000004</v>
      </c>
      <c r="E107" s="11">
        <v>10.9</v>
      </c>
      <c r="F107" s="11">
        <v>166.83</v>
      </c>
      <c r="G107" s="12">
        <v>7.4</v>
      </c>
    </row>
    <row r="108" spans="1:7" x14ac:dyDescent="0.25">
      <c r="A108" s="12" t="s">
        <v>41</v>
      </c>
      <c r="B108" s="11" t="str">
        <f>"195"</f>
        <v>195</v>
      </c>
      <c r="C108" s="11">
        <v>21.84</v>
      </c>
      <c r="D108" s="11">
        <v>25.82</v>
      </c>
      <c r="E108" s="11">
        <v>34.25</v>
      </c>
      <c r="F108" s="11">
        <v>409.69</v>
      </c>
      <c r="G108" s="12">
        <v>0</v>
      </c>
    </row>
    <row r="109" spans="1:7" x14ac:dyDescent="0.25">
      <c r="A109" s="12" t="s">
        <v>42</v>
      </c>
      <c r="B109" s="11" t="str">
        <f>"200"</f>
        <v>200</v>
      </c>
      <c r="C109" s="11">
        <v>0.15</v>
      </c>
      <c r="D109" s="11">
        <v>0.14000000000000001</v>
      </c>
      <c r="E109" s="11">
        <v>17.190000000000001</v>
      </c>
      <c r="F109" s="11">
        <v>88.24</v>
      </c>
      <c r="G109" s="12">
        <v>20.5</v>
      </c>
    </row>
    <row r="110" spans="1:7" x14ac:dyDescent="0.25">
      <c r="A110" s="12" t="s">
        <v>17</v>
      </c>
      <c r="B110" s="26" t="s">
        <v>141</v>
      </c>
      <c r="C110" s="11">
        <v>0.99</v>
      </c>
      <c r="D110" s="11">
        <v>0.18</v>
      </c>
      <c r="E110" s="11">
        <v>5.01</v>
      </c>
      <c r="F110" s="11">
        <v>53.03</v>
      </c>
      <c r="G110" s="12">
        <v>0</v>
      </c>
    </row>
    <row r="111" spans="1:7" x14ac:dyDescent="0.25">
      <c r="A111" s="14" t="s">
        <v>13</v>
      </c>
      <c r="B111" s="11"/>
      <c r="C111" s="11">
        <v>27.29</v>
      </c>
      <c r="D111" s="11">
        <v>33.46</v>
      </c>
      <c r="E111" s="11">
        <v>75.81</v>
      </c>
      <c r="F111" s="11">
        <f>SUM(F106:F110)</f>
        <v>783.21</v>
      </c>
      <c r="G111" s="12">
        <v>27.9</v>
      </c>
    </row>
    <row r="112" spans="1:7" x14ac:dyDescent="0.25">
      <c r="A112" s="14" t="s">
        <v>111</v>
      </c>
      <c r="B112" s="11"/>
      <c r="C112" s="11"/>
      <c r="D112" s="11"/>
      <c r="E112" s="11"/>
      <c r="F112" s="11"/>
      <c r="G112" s="12"/>
    </row>
    <row r="113" spans="1:7" x14ac:dyDescent="0.25">
      <c r="A113" s="12" t="s">
        <v>44</v>
      </c>
      <c r="B113" s="26">
        <v>20</v>
      </c>
      <c r="C113" s="11">
        <v>1.92</v>
      </c>
      <c r="D113" s="11">
        <v>5.04</v>
      </c>
      <c r="E113" s="11">
        <v>25.55</v>
      </c>
      <c r="F113" s="11">
        <v>101.13</v>
      </c>
      <c r="G113" s="12">
        <v>0</v>
      </c>
    </row>
    <row r="114" spans="1:7" x14ac:dyDescent="0.25">
      <c r="A114" s="12" t="s">
        <v>109</v>
      </c>
      <c r="B114" s="26">
        <v>40</v>
      </c>
      <c r="C114" s="11">
        <v>1.83</v>
      </c>
      <c r="D114" s="11">
        <v>4.37</v>
      </c>
      <c r="E114" s="11">
        <v>0.22</v>
      </c>
      <c r="F114" s="11">
        <v>59.49</v>
      </c>
      <c r="G114" s="12">
        <v>0</v>
      </c>
    </row>
    <row r="115" spans="1:7" x14ac:dyDescent="0.25">
      <c r="A115" s="12" t="s">
        <v>110</v>
      </c>
      <c r="B115" s="11" t="str">
        <f>"200"</f>
        <v>200</v>
      </c>
      <c r="C115" s="11">
        <v>0.11</v>
      </c>
      <c r="D115" s="11">
        <v>0.03</v>
      </c>
      <c r="E115" s="11">
        <v>9.1</v>
      </c>
      <c r="F115" s="11">
        <v>35.25</v>
      </c>
      <c r="G115" s="12">
        <v>0</v>
      </c>
    </row>
    <row r="116" spans="1:7" x14ac:dyDescent="0.25">
      <c r="A116" s="14" t="s">
        <v>13</v>
      </c>
      <c r="B116" s="11"/>
      <c r="C116" s="11">
        <f>SUM(C113:C115)</f>
        <v>3.86</v>
      </c>
      <c r="D116" s="11">
        <f>SUM(D113:D115)</f>
        <v>9.44</v>
      </c>
      <c r="E116" s="11">
        <f>SUM(E113:E115)</f>
        <v>34.869999999999997</v>
      </c>
      <c r="F116" s="11">
        <f>SUM(F113:F115)</f>
        <v>195.87</v>
      </c>
      <c r="G116" s="12">
        <v>0</v>
      </c>
    </row>
    <row r="117" spans="1:7" x14ac:dyDescent="0.25">
      <c r="A117" s="14" t="s">
        <v>129</v>
      </c>
      <c r="B117" s="11"/>
      <c r="C117" s="11"/>
      <c r="D117" s="11"/>
      <c r="E117" s="11"/>
      <c r="F117" s="11"/>
      <c r="G117" s="12"/>
    </row>
    <row r="118" spans="1:7" x14ac:dyDescent="0.25">
      <c r="A118" s="12" t="s">
        <v>43</v>
      </c>
      <c r="B118" s="11" t="str">
        <f>"60"</f>
        <v>60</v>
      </c>
      <c r="C118" s="11">
        <v>10.52</v>
      </c>
      <c r="D118" s="11">
        <v>4.28</v>
      </c>
      <c r="E118" s="11">
        <v>0.3</v>
      </c>
      <c r="F118" s="11">
        <v>104.73</v>
      </c>
      <c r="G118" s="12">
        <v>0.14000000000000001</v>
      </c>
    </row>
    <row r="119" spans="1:7" x14ac:dyDescent="0.25">
      <c r="A119" s="12" t="s">
        <v>27</v>
      </c>
      <c r="B119" s="11" t="str">
        <f>"150"</f>
        <v>150</v>
      </c>
      <c r="C119" s="11">
        <v>2.86</v>
      </c>
      <c r="D119" s="11">
        <v>7.49</v>
      </c>
      <c r="E119" s="11">
        <v>16.38</v>
      </c>
      <c r="F119" s="11">
        <v>155.27000000000001</v>
      </c>
      <c r="G119" s="12">
        <v>2.5</v>
      </c>
    </row>
    <row r="120" spans="1:7" x14ac:dyDescent="0.25">
      <c r="A120" s="12" t="s">
        <v>170</v>
      </c>
      <c r="B120" s="26">
        <v>40</v>
      </c>
      <c r="C120" s="11">
        <v>1.98</v>
      </c>
      <c r="D120" s="11">
        <v>0.36</v>
      </c>
      <c r="E120" s="11">
        <v>10.02</v>
      </c>
      <c r="F120" s="11">
        <v>78</v>
      </c>
      <c r="G120" s="12">
        <v>0</v>
      </c>
    </row>
    <row r="121" spans="1:7" x14ac:dyDescent="0.25">
      <c r="A121" s="51" t="s">
        <v>90</v>
      </c>
      <c r="B121" s="61">
        <v>200</v>
      </c>
      <c r="C121" s="59">
        <v>0.12</v>
      </c>
      <c r="D121" s="59">
        <v>0.3</v>
      </c>
      <c r="E121" s="59">
        <v>9.1</v>
      </c>
      <c r="F121" s="59">
        <v>25</v>
      </c>
      <c r="G121" s="51">
        <v>0</v>
      </c>
    </row>
    <row r="122" spans="1:7" x14ac:dyDescent="0.25">
      <c r="A122" s="14" t="s">
        <v>13</v>
      </c>
      <c r="B122" s="11"/>
      <c r="C122" s="11">
        <f>SUM(C118:C121)</f>
        <v>15.479999999999999</v>
      </c>
      <c r="D122" s="11">
        <f>SUM(D118:D121)</f>
        <v>12.43</v>
      </c>
      <c r="E122" s="11">
        <f>SUM(E118:E121)</f>
        <v>35.799999999999997</v>
      </c>
      <c r="F122" s="11">
        <v>363</v>
      </c>
      <c r="G122" s="12">
        <v>2.64</v>
      </c>
    </row>
    <row r="123" spans="1:7" x14ac:dyDescent="0.25">
      <c r="A123" s="14" t="s">
        <v>18</v>
      </c>
      <c r="B123" s="11"/>
      <c r="C123" s="11">
        <v>53.7</v>
      </c>
      <c r="D123" s="11">
        <v>61.22</v>
      </c>
      <c r="E123" s="11">
        <v>225.89</v>
      </c>
      <c r="F123" s="11">
        <v>1802.08</v>
      </c>
      <c r="G123" s="12">
        <v>35.04</v>
      </c>
    </row>
    <row r="124" spans="1:7" ht="15.75" x14ac:dyDescent="0.25">
      <c r="A124" s="2" t="s">
        <v>46</v>
      </c>
      <c r="B124" s="2"/>
      <c r="C124" s="4"/>
      <c r="D124" s="2"/>
      <c r="E124" s="2"/>
      <c r="F124" s="2"/>
      <c r="G124" s="3"/>
    </row>
    <row r="125" spans="1:7" ht="15.75" x14ac:dyDescent="0.25">
      <c r="A125" s="1"/>
      <c r="B125" s="1"/>
      <c r="C125" s="1"/>
      <c r="D125" s="1"/>
      <c r="E125" s="1"/>
      <c r="F125" s="29"/>
      <c r="G125" s="1"/>
    </row>
    <row r="126" spans="1:7" x14ac:dyDescent="0.25">
      <c r="A126" s="184" t="s">
        <v>1</v>
      </c>
      <c r="B126" s="184" t="s">
        <v>2</v>
      </c>
      <c r="C126" s="5" t="s">
        <v>4</v>
      </c>
      <c r="D126" s="6" t="s">
        <v>5</v>
      </c>
      <c r="E126" s="184" t="s">
        <v>6</v>
      </c>
      <c r="F126" s="183" t="s">
        <v>7</v>
      </c>
      <c r="G126" s="25"/>
    </row>
    <row r="127" spans="1:7" x14ac:dyDescent="0.25">
      <c r="A127" s="184"/>
      <c r="B127" s="184"/>
      <c r="C127" s="6" t="s">
        <v>8</v>
      </c>
      <c r="D127" s="6" t="s">
        <v>8</v>
      </c>
      <c r="E127" s="184"/>
      <c r="F127" s="179"/>
      <c r="G127" s="25" t="s">
        <v>9</v>
      </c>
    </row>
    <row r="128" spans="1:7" x14ac:dyDescent="0.25">
      <c r="A128" s="16" t="s">
        <v>154</v>
      </c>
      <c r="B128" s="20"/>
      <c r="C128" s="20"/>
      <c r="D128" s="20"/>
      <c r="E128" s="20"/>
      <c r="F128" s="20"/>
      <c r="G128" s="25"/>
    </row>
    <row r="129" spans="1:8" x14ac:dyDescent="0.25">
      <c r="A129" s="18" t="s">
        <v>176</v>
      </c>
      <c r="B129" s="31" t="s">
        <v>106</v>
      </c>
      <c r="C129" s="20">
        <v>8.7100000000000009</v>
      </c>
      <c r="D129" s="20">
        <v>16.82</v>
      </c>
      <c r="E129" s="20">
        <v>3.8</v>
      </c>
      <c r="F129" s="20">
        <v>217.05</v>
      </c>
      <c r="G129" s="25">
        <v>0</v>
      </c>
    </row>
    <row r="130" spans="1:8" x14ac:dyDescent="0.25">
      <c r="A130" s="18" t="s">
        <v>267</v>
      </c>
      <c r="B130" s="20" t="str">
        <f>"200"</f>
        <v>200</v>
      </c>
      <c r="C130" s="20">
        <v>5.84</v>
      </c>
      <c r="D130" s="20">
        <v>4.62</v>
      </c>
      <c r="E130" s="20">
        <v>19.55</v>
      </c>
      <c r="F130" s="20">
        <v>139.85</v>
      </c>
      <c r="G130" s="25">
        <v>0</v>
      </c>
    </row>
    <row r="131" spans="1:8" x14ac:dyDescent="0.25">
      <c r="A131" s="18" t="s">
        <v>12</v>
      </c>
      <c r="B131" s="20">
        <v>30</v>
      </c>
      <c r="C131" s="20">
        <v>2.37</v>
      </c>
      <c r="D131" s="20">
        <v>0.3</v>
      </c>
      <c r="E131" s="20">
        <v>14.49</v>
      </c>
      <c r="F131" s="20">
        <v>71.67</v>
      </c>
      <c r="G131" s="25">
        <v>0</v>
      </c>
    </row>
    <row r="132" spans="1:8" x14ac:dyDescent="0.25">
      <c r="A132" s="19" t="s">
        <v>13</v>
      </c>
      <c r="B132" s="20"/>
      <c r="C132" s="20">
        <f>SUM(C129:C131)</f>
        <v>16.920000000000002</v>
      </c>
      <c r="D132" s="20">
        <f>SUM(D129:D131)</f>
        <v>21.740000000000002</v>
      </c>
      <c r="E132" s="20">
        <f>SUM(E130:E131)</f>
        <v>34.04</v>
      </c>
      <c r="F132" s="20">
        <f>SUM(F129:F131)</f>
        <v>428.57</v>
      </c>
      <c r="G132" s="25">
        <v>0</v>
      </c>
    </row>
    <row r="133" spans="1:8" x14ac:dyDescent="0.25">
      <c r="A133" s="16" t="s">
        <v>14</v>
      </c>
      <c r="B133" s="20"/>
      <c r="C133" s="20"/>
      <c r="D133" s="20"/>
      <c r="E133" s="20"/>
      <c r="F133" s="20"/>
      <c r="G133" s="25"/>
    </row>
    <row r="134" spans="1:8" x14ac:dyDescent="0.25">
      <c r="A134" s="18" t="s">
        <v>11</v>
      </c>
      <c r="B134" s="31">
        <v>120</v>
      </c>
      <c r="C134" s="20">
        <v>0.75</v>
      </c>
      <c r="D134" s="20">
        <v>0.15</v>
      </c>
      <c r="E134" s="20">
        <v>15.15</v>
      </c>
      <c r="F134" s="20">
        <v>107.5</v>
      </c>
      <c r="G134" s="30">
        <v>3</v>
      </c>
      <c r="H134" s="29"/>
    </row>
    <row r="135" spans="1:8" x14ac:dyDescent="0.25">
      <c r="A135" s="19" t="s">
        <v>13</v>
      </c>
      <c r="B135" s="20"/>
      <c r="C135" s="20">
        <v>0.75</v>
      </c>
      <c r="D135" s="20">
        <v>0.15</v>
      </c>
      <c r="E135" s="20">
        <v>15.15</v>
      </c>
      <c r="F135" s="20">
        <v>107.5</v>
      </c>
      <c r="G135" s="25">
        <v>3</v>
      </c>
    </row>
    <row r="136" spans="1:8" x14ac:dyDescent="0.25">
      <c r="A136" s="16" t="s">
        <v>113</v>
      </c>
      <c r="B136" s="20"/>
      <c r="C136" s="20"/>
      <c r="D136" s="20"/>
      <c r="E136" s="20"/>
      <c r="F136" s="20"/>
      <c r="G136" s="25"/>
    </row>
    <row r="137" spans="1:8" x14ac:dyDescent="0.25">
      <c r="A137" s="18" t="s">
        <v>112</v>
      </c>
      <c r="B137" s="31">
        <v>200</v>
      </c>
      <c r="C137" s="20">
        <v>5.0199999999999996</v>
      </c>
      <c r="D137" s="20">
        <v>5.84</v>
      </c>
      <c r="E137" s="20">
        <v>322.29000000000002</v>
      </c>
      <c r="F137" s="20">
        <v>95.82</v>
      </c>
      <c r="G137" s="25">
        <v>0</v>
      </c>
    </row>
    <row r="138" spans="1:8" x14ac:dyDescent="0.25">
      <c r="A138" s="18" t="s">
        <v>49</v>
      </c>
      <c r="B138" s="20" t="str">
        <f>"70/25"</f>
        <v>70/25</v>
      </c>
      <c r="C138" s="20">
        <v>9.6</v>
      </c>
      <c r="D138" s="20">
        <v>12.6</v>
      </c>
      <c r="E138" s="20">
        <v>12.01</v>
      </c>
      <c r="F138" s="20">
        <v>260.77</v>
      </c>
      <c r="G138" s="25">
        <v>2.2999999999999998</v>
      </c>
    </row>
    <row r="139" spans="1:8" x14ac:dyDescent="0.25">
      <c r="A139" s="18" t="s">
        <v>50</v>
      </c>
      <c r="B139" s="20" t="str">
        <f>"150"</f>
        <v>150</v>
      </c>
      <c r="C139" s="20">
        <v>3.45</v>
      </c>
      <c r="D139" s="20">
        <v>4.2300000000000004</v>
      </c>
      <c r="E139" s="20">
        <v>33.340000000000003</v>
      </c>
      <c r="F139" s="20">
        <v>191.26</v>
      </c>
      <c r="G139" s="25">
        <v>0</v>
      </c>
    </row>
    <row r="140" spans="1:8" x14ac:dyDescent="0.25">
      <c r="A140" s="18" t="s">
        <v>16</v>
      </c>
      <c r="B140" s="20" t="str">
        <f>"200"</f>
        <v>200</v>
      </c>
      <c r="C140" s="20">
        <v>0.92</v>
      </c>
      <c r="D140" s="20">
        <v>0.05</v>
      </c>
      <c r="E140" s="20">
        <v>20.56</v>
      </c>
      <c r="F140" s="20">
        <v>83.25</v>
      </c>
      <c r="G140" s="25">
        <v>20.5</v>
      </c>
    </row>
    <row r="141" spans="1:8" x14ac:dyDescent="0.25">
      <c r="A141" s="18" t="s">
        <v>17</v>
      </c>
      <c r="B141" s="20">
        <v>35</v>
      </c>
      <c r="C141" s="20">
        <v>1.65</v>
      </c>
      <c r="D141" s="20">
        <v>0.3</v>
      </c>
      <c r="E141" s="20">
        <v>8.35</v>
      </c>
      <c r="F141" s="20">
        <v>44.2</v>
      </c>
      <c r="G141" s="25">
        <v>0</v>
      </c>
    </row>
    <row r="142" spans="1:8" x14ac:dyDescent="0.25">
      <c r="A142" s="19" t="s">
        <v>13</v>
      </c>
      <c r="B142" s="20"/>
      <c r="C142" s="20">
        <f>SUM(C137:C141)</f>
        <v>20.64</v>
      </c>
      <c r="D142" s="20">
        <f>SUM(D137:D141)</f>
        <v>23.02</v>
      </c>
      <c r="E142" s="20">
        <f>SUM(E137:E141)</f>
        <v>396.55</v>
      </c>
      <c r="F142" s="20">
        <f>SUM(F137:F141)</f>
        <v>675.3</v>
      </c>
      <c r="G142" s="25">
        <v>22.8</v>
      </c>
    </row>
    <row r="143" spans="1:8" x14ac:dyDescent="0.25">
      <c r="A143" s="19" t="s">
        <v>114</v>
      </c>
      <c r="B143" s="20"/>
      <c r="C143" s="20"/>
      <c r="D143" s="20"/>
      <c r="E143" s="20"/>
      <c r="F143" s="20"/>
      <c r="G143" s="25"/>
    </row>
    <row r="144" spans="1:8" x14ac:dyDescent="0.25">
      <c r="A144" s="18" t="s">
        <v>115</v>
      </c>
      <c r="B144" s="31" t="s">
        <v>116</v>
      </c>
      <c r="C144" s="20">
        <v>8.94</v>
      </c>
      <c r="D144" s="20">
        <v>7.3</v>
      </c>
      <c r="E144" s="20">
        <v>7.42</v>
      </c>
      <c r="F144" s="20">
        <v>131.54</v>
      </c>
      <c r="G144" s="25">
        <v>2.2999999999999998</v>
      </c>
    </row>
    <row r="145" spans="1:7" x14ac:dyDescent="0.25">
      <c r="A145" s="18" t="s">
        <v>172</v>
      </c>
      <c r="B145" s="31">
        <v>200</v>
      </c>
      <c r="C145" s="20">
        <v>4.5</v>
      </c>
      <c r="D145" s="20">
        <v>4.7</v>
      </c>
      <c r="E145" s="20">
        <v>10.199999999999999</v>
      </c>
      <c r="F145" s="20">
        <v>75</v>
      </c>
      <c r="G145" s="25">
        <v>0</v>
      </c>
    </row>
    <row r="146" spans="1:7" x14ac:dyDescent="0.25">
      <c r="A146" s="19" t="s">
        <v>13</v>
      </c>
      <c r="B146" s="20"/>
      <c r="C146" s="20">
        <v>13.44</v>
      </c>
      <c r="D146" s="20">
        <v>12</v>
      </c>
      <c r="E146" s="20">
        <v>17.62</v>
      </c>
      <c r="F146" s="20">
        <v>206.54</v>
      </c>
      <c r="G146" s="25">
        <v>2.2999999999999998</v>
      </c>
    </row>
    <row r="147" spans="1:7" x14ac:dyDescent="0.25">
      <c r="A147" s="19" t="s">
        <v>178</v>
      </c>
      <c r="B147" s="20"/>
      <c r="C147" s="20"/>
      <c r="D147" s="20"/>
      <c r="E147" s="20"/>
      <c r="F147" s="20"/>
      <c r="G147" s="25"/>
    </row>
    <row r="148" spans="1:7" x14ac:dyDescent="0.25">
      <c r="A148" s="18" t="s">
        <v>47</v>
      </c>
      <c r="B148" s="31" t="s">
        <v>177</v>
      </c>
      <c r="C148" s="20">
        <v>11.4</v>
      </c>
      <c r="D148" s="20">
        <v>5.61</v>
      </c>
      <c r="E148" s="20">
        <v>37.36</v>
      </c>
      <c r="F148" s="20">
        <v>248.47</v>
      </c>
      <c r="G148" s="25">
        <v>0</v>
      </c>
    </row>
    <row r="149" spans="1:7" x14ac:dyDescent="0.25">
      <c r="A149" s="18" t="s">
        <v>12</v>
      </c>
      <c r="B149" s="31">
        <v>40</v>
      </c>
      <c r="C149" s="20">
        <v>2.37</v>
      </c>
      <c r="D149" s="20">
        <v>0.3</v>
      </c>
      <c r="E149" s="20">
        <v>14.49</v>
      </c>
      <c r="F149" s="20">
        <v>71.67</v>
      </c>
      <c r="G149" s="25">
        <v>0</v>
      </c>
    </row>
    <row r="150" spans="1:7" x14ac:dyDescent="0.25">
      <c r="A150" s="12" t="s">
        <v>117</v>
      </c>
      <c r="B150" s="32">
        <v>200</v>
      </c>
      <c r="C150" s="30">
        <v>0.1</v>
      </c>
      <c r="D150" s="30">
        <v>0</v>
      </c>
      <c r="E150" s="30">
        <v>9.6999999999999993</v>
      </c>
      <c r="F150" s="30">
        <v>87.5</v>
      </c>
      <c r="G150" s="25">
        <v>0</v>
      </c>
    </row>
    <row r="151" spans="1:7" x14ac:dyDescent="0.25">
      <c r="A151" s="19" t="s">
        <v>13</v>
      </c>
      <c r="B151" s="20"/>
      <c r="C151" s="20">
        <f>SUM(C148:C150)</f>
        <v>13.87</v>
      </c>
      <c r="D151" s="20">
        <f>SUM(D148:D150)</f>
        <v>5.91</v>
      </c>
      <c r="E151" s="20">
        <f>SUM(E148:E150)</f>
        <v>61.55</v>
      </c>
      <c r="F151" s="20">
        <f>SUM(F148:F150)</f>
        <v>407.64</v>
      </c>
      <c r="G151" s="25">
        <v>0</v>
      </c>
    </row>
    <row r="152" spans="1:7" x14ac:dyDescent="0.25">
      <c r="A152" s="14" t="s">
        <v>18</v>
      </c>
      <c r="B152" s="30"/>
      <c r="C152" s="30">
        <v>60.44</v>
      </c>
      <c r="D152" s="30">
        <v>58.39</v>
      </c>
      <c r="E152" s="30">
        <v>230.5</v>
      </c>
      <c r="F152" s="30">
        <v>1840.25</v>
      </c>
      <c r="G152" s="25"/>
    </row>
    <row r="154" spans="1:7" ht="15.75" x14ac:dyDescent="0.25">
      <c r="A154" s="2" t="s">
        <v>51</v>
      </c>
      <c r="B154" s="2"/>
      <c r="C154" s="4"/>
      <c r="D154" s="2"/>
      <c r="E154" s="2"/>
      <c r="F154" s="2"/>
      <c r="G154" s="3"/>
    </row>
    <row r="155" spans="1:7" ht="15.75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80" t="s">
        <v>1</v>
      </c>
      <c r="B156" s="184" t="s">
        <v>2</v>
      </c>
      <c r="C156" s="5" t="s">
        <v>4</v>
      </c>
      <c r="D156" s="6" t="s">
        <v>5</v>
      </c>
      <c r="E156" s="184" t="s">
        <v>6</v>
      </c>
      <c r="F156" s="183" t="s">
        <v>7</v>
      </c>
      <c r="G156" s="25"/>
    </row>
    <row r="157" spans="1:7" x14ac:dyDescent="0.25">
      <c r="A157" s="181"/>
      <c r="B157" s="184"/>
      <c r="C157" s="6" t="s">
        <v>8</v>
      </c>
      <c r="D157" s="6" t="s">
        <v>8</v>
      </c>
      <c r="E157" s="184"/>
      <c r="F157" s="179"/>
      <c r="G157" s="25" t="s">
        <v>9</v>
      </c>
    </row>
    <row r="158" spans="1:7" x14ac:dyDescent="0.25">
      <c r="A158" s="16" t="s">
        <v>156</v>
      </c>
      <c r="B158" s="17"/>
      <c r="C158" s="17"/>
      <c r="D158" s="17"/>
      <c r="E158" s="17"/>
      <c r="F158" s="17"/>
      <c r="G158" s="12"/>
    </row>
    <row r="159" spans="1:7" x14ac:dyDescent="0.25">
      <c r="A159" s="18" t="s">
        <v>275</v>
      </c>
      <c r="B159" s="33" t="s">
        <v>276</v>
      </c>
      <c r="C159" s="17">
        <v>7.46</v>
      </c>
      <c r="D159" s="17">
        <v>6.25</v>
      </c>
      <c r="E159" s="17">
        <v>21.02</v>
      </c>
      <c r="F159" s="17">
        <v>169.38</v>
      </c>
      <c r="G159" s="12">
        <v>0</v>
      </c>
    </row>
    <row r="160" spans="1:7" x14ac:dyDescent="0.25">
      <c r="A160" s="18" t="s">
        <v>118</v>
      </c>
      <c r="B160" s="33">
        <v>200</v>
      </c>
      <c r="C160" s="17">
        <v>4.46</v>
      </c>
      <c r="D160" s="17">
        <v>3.39</v>
      </c>
      <c r="E160" s="17">
        <v>14.53</v>
      </c>
      <c r="F160" s="17">
        <v>104.47</v>
      </c>
      <c r="G160" s="12">
        <v>0</v>
      </c>
    </row>
    <row r="161" spans="1:7" x14ac:dyDescent="0.25">
      <c r="A161" s="18" t="s">
        <v>119</v>
      </c>
      <c r="B161" s="33" t="s">
        <v>120</v>
      </c>
      <c r="C161" s="17">
        <v>1.98</v>
      </c>
      <c r="D161" s="17">
        <v>0.25</v>
      </c>
      <c r="E161" s="17">
        <v>12.08</v>
      </c>
      <c r="F161" s="17">
        <v>89.73</v>
      </c>
      <c r="G161" s="12">
        <v>0</v>
      </c>
    </row>
    <row r="162" spans="1:7" x14ac:dyDescent="0.25">
      <c r="A162" s="19" t="s">
        <v>13</v>
      </c>
      <c r="B162" s="17"/>
      <c r="C162" s="17">
        <f>SUM(C159:C161)</f>
        <v>13.9</v>
      </c>
      <c r="D162" s="17">
        <f>SUM(D159:D161)</f>
        <v>9.89</v>
      </c>
      <c r="E162" s="17">
        <v>47.63</v>
      </c>
      <c r="F162" s="17">
        <f>SUM(F159:F161)</f>
        <v>363.58000000000004</v>
      </c>
      <c r="G162" s="12">
        <v>0</v>
      </c>
    </row>
    <row r="163" spans="1:7" x14ac:dyDescent="0.25">
      <c r="A163" s="16" t="s">
        <v>53</v>
      </c>
      <c r="B163" s="17"/>
      <c r="C163" s="17"/>
      <c r="D163" s="17"/>
      <c r="E163" s="17"/>
      <c r="F163" s="17"/>
      <c r="G163" s="12"/>
    </row>
    <row r="164" spans="1:7" x14ac:dyDescent="0.25">
      <c r="A164" s="18" t="s">
        <v>24</v>
      </c>
      <c r="B164" s="17" t="str">
        <f>"160"</f>
        <v>160</v>
      </c>
      <c r="C164" s="17">
        <v>0.48</v>
      </c>
      <c r="D164" s="17">
        <v>0.32</v>
      </c>
      <c r="E164" s="17">
        <v>26.08</v>
      </c>
      <c r="F164" s="17">
        <v>106.3</v>
      </c>
      <c r="G164" s="12">
        <v>3.2</v>
      </c>
    </row>
    <row r="165" spans="1:7" x14ac:dyDescent="0.25">
      <c r="A165" s="19" t="s">
        <v>13</v>
      </c>
      <c r="B165" s="17"/>
      <c r="C165" s="17">
        <v>0.48</v>
      </c>
      <c r="D165" s="17">
        <v>0.32</v>
      </c>
      <c r="E165" s="17">
        <v>26.08</v>
      </c>
      <c r="F165" s="17">
        <v>106.3</v>
      </c>
      <c r="G165" s="12">
        <v>3.2</v>
      </c>
    </row>
    <row r="166" spans="1:7" x14ac:dyDescent="0.25">
      <c r="A166" s="16" t="s">
        <v>54</v>
      </c>
      <c r="B166" s="17"/>
      <c r="C166" s="17"/>
      <c r="D166" s="17"/>
      <c r="E166" s="17"/>
      <c r="F166" s="17"/>
      <c r="G166" s="12"/>
    </row>
    <row r="167" spans="1:7" x14ac:dyDescent="0.25">
      <c r="A167" s="18" t="s">
        <v>55</v>
      </c>
      <c r="B167" s="17" t="str">
        <f>"80"</f>
        <v>80</v>
      </c>
      <c r="C167" s="17">
        <v>0.88</v>
      </c>
      <c r="D167" s="17">
        <v>3.98</v>
      </c>
      <c r="E167" s="17">
        <v>12.48</v>
      </c>
      <c r="F167" s="17">
        <v>87.42</v>
      </c>
      <c r="G167" s="12">
        <v>0</v>
      </c>
    </row>
    <row r="168" spans="1:7" x14ac:dyDescent="0.25">
      <c r="A168" s="18" t="s">
        <v>56</v>
      </c>
      <c r="B168" s="17" t="str">
        <f>"200/10"</f>
        <v>200/10</v>
      </c>
      <c r="C168" s="17">
        <v>2.19</v>
      </c>
      <c r="D168" s="17">
        <v>6.41</v>
      </c>
      <c r="E168" s="17">
        <v>11.45</v>
      </c>
      <c r="F168" s="17">
        <v>112.9</v>
      </c>
      <c r="G168" s="12">
        <v>0</v>
      </c>
    </row>
    <row r="169" spans="1:7" x14ac:dyDescent="0.25">
      <c r="A169" s="18" t="s">
        <v>57</v>
      </c>
      <c r="B169" s="17" t="str">
        <f>"60/20"</f>
        <v>60/20</v>
      </c>
      <c r="C169" s="17">
        <v>8.1999999999999993</v>
      </c>
      <c r="D169" s="17">
        <v>12.97</v>
      </c>
      <c r="E169" s="17">
        <v>10.1</v>
      </c>
      <c r="F169" s="17">
        <v>209.95</v>
      </c>
      <c r="G169" s="12">
        <v>0.92</v>
      </c>
    </row>
    <row r="170" spans="1:7" x14ac:dyDescent="0.25">
      <c r="A170" s="18" t="s">
        <v>58</v>
      </c>
      <c r="B170" s="17" t="str">
        <f>"140"</f>
        <v>140</v>
      </c>
      <c r="C170" s="17">
        <v>2.88</v>
      </c>
      <c r="D170" s="17">
        <v>4.8099999999999996</v>
      </c>
      <c r="E170" s="17">
        <v>18.29</v>
      </c>
      <c r="F170" s="17">
        <v>130.01</v>
      </c>
      <c r="G170" s="12">
        <v>0</v>
      </c>
    </row>
    <row r="171" spans="1:7" x14ac:dyDescent="0.25">
      <c r="A171" s="18" t="s">
        <v>121</v>
      </c>
      <c r="B171" s="17" t="str">
        <f>"200"</f>
        <v>200</v>
      </c>
      <c r="C171" s="17">
        <v>0.18</v>
      </c>
      <c r="D171" s="17">
        <v>0.04</v>
      </c>
      <c r="E171" s="17">
        <v>10.210000000000001</v>
      </c>
      <c r="F171" s="17">
        <v>41.08</v>
      </c>
      <c r="G171" s="12">
        <v>20.5</v>
      </c>
    </row>
    <row r="172" spans="1:7" x14ac:dyDescent="0.25">
      <c r="A172" s="18" t="s">
        <v>17</v>
      </c>
      <c r="B172" s="33">
        <v>30</v>
      </c>
      <c r="C172" s="17">
        <v>0.99</v>
      </c>
      <c r="D172" s="17">
        <v>0.18</v>
      </c>
      <c r="E172" s="17">
        <v>5.01</v>
      </c>
      <c r="F172" s="17">
        <v>56.52</v>
      </c>
      <c r="G172" s="12">
        <v>0</v>
      </c>
    </row>
    <row r="173" spans="1:7" x14ac:dyDescent="0.25">
      <c r="A173" s="19" t="s">
        <v>13</v>
      </c>
      <c r="B173" s="17"/>
      <c r="C173" s="17">
        <v>15.33</v>
      </c>
      <c r="D173" s="17">
        <v>28.39</v>
      </c>
      <c r="E173" s="17">
        <v>67.540000000000006</v>
      </c>
      <c r="F173" s="17">
        <f>SUM(F167:F172)</f>
        <v>637.88</v>
      </c>
      <c r="G173" s="12">
        <v>21.42</v>
      </c>
    </row>
    <row r="174" spans="1:7" x14ac:dyDescent="0.25">
      <c r="A174" s="19" t="s">
        <v>114</v>
      </c>
      <c r="B174" s="17"/>
      <c r="C174" s="17"/>
      <c r="D174" s="17"/>
      <c r="E174" s="17"/>
      <c r="F174" s="17"/>
      <c r="G174" s="12"/>
    </row>
    <row r="175" spans="1:7" x14ac:dyDescent="0.25">
      <c r="A175" s="18" t="s">
        <v>123</v>
      </c>
      <c r="B175" s="33">
        <v>70</v>
      </c>
      <c r="C175" s="17">
        <v>5.5</v>
      </c>
      <c r="D175" s="17">
        <v>6</v>
      </c>
      <c r="E175" s="17">
        <v>36.799999999999997</v>
      </c>
      <c r="F175" s="17">
        <v>223</v>
      </c>
      <c r="G175" s="12">
        <v>0</v>
      </c>
    </row>
    <row r="176" spans="1:7" x14ac:dyDescent="0.25">
      <c r="A176" s="18" t="s">
        <v>60</v>
      </c>
      <c r="B176" s="17" t="str">
        <f>"200"</f>
        <v>200</v>
      </c>
      <c r="C176" s="17">
        <v>0.12</v>
      </c>
      <c r="D176" s="17">
        <v>0.03</v>
      </c>
      <c r="E176" s="17">
        <v>9.11</v>
      </c>
      <c r="F176" s="17">
        <v>35.340000000000003</v>
      </c>
      <c r="G176" s="12">
        <v>0</v>
      </c>
    </row>
    <row r="177" spans="1:7" x14ac:dyDescent="0.25">
      <c r="A177" s="14" t="s">
        <v>13</v>
      </c>
      <c r="B177" s="11"/>
      <c r="C177" s="11">
        <f>SUM(C175:C176)</f>
        <v>5.62</v>
      </c>
      <c r="D177" s="11">
        <f>SUM(D175:D176)</f>
        <v>6.03</v>
      </c>
      <c r="E177" s="11">
        <f>SUM(E175:E176)</f>
        <v>45.91</v>
      </c>
      <c r="F177" s="11">
        <f>SUM(F175:F176)</f>
        <v>258.34000000000003</v>
      </c>
      <c r="G177" s="12">
        <v>0</v>
      </c>
    </row>
    <row r="178" spans="1:7" x14ac:dyDescent="0.25">
      <c r="A178" s="19" t="s">
        <v>129</v>
      </c>
      <c r="B178" s="17"/>
      <c r="C178" s="17"/>
      <c r="D178" s="17"/>
      <c r="E178" s="17"/>
      <c r="F178" s="17"/>
      <c r="G178" s="12"/>
    </row>
    <row r="179" spans="1:7" x14ac:dyDescent="0.25">
      <c r="A179" s="18" t="s">
        <v>122</v>
      </c>
      <c r="B179" s="33">
        <v>60</v>
      </c>
      <c r="C179" s="17">
        <v>7.93</v>
      </c>
      <c r="D179" s="17">
        <v>6.08</v>
      </c>
      <c r="E179" s="17">
        <v>33.78</v>
      </c>
      <c r="F179" s="17">
        <v>102</v>
      </c>
      <c r="G179" s="12">
        <v>0</v>
      </c>
    </row>
    <row r="180" spans="1:7" x14ac:dyDescent="0.25">
      <c r="A180" s="18" t="s">
        <v>59</v>
      </c>
      <c r="B180" s="33">
        <v>150</v>
      </c>
      <c r="C180" s="17">
        <v>7.93</v>
      </c>
      <c r="D180" s="17">
        <v>2.08</v>
      </c>
      <c r="E180" s="17">
        <v>24.58</v>
      </c>
      <c r="F180" s="17">
        <v>188.71</v>
      </c>
      <c r="G180" s="12">
        <v>0</v>
      </c>
    </row>
    <row r="181" spans="1:7" x14ac:dyDescent="0.25">
      <c r="A181" s="18" t="s">
        <v>12</v>
      </c>
      <c r="B181" s="33" t="s">
        <v>141</v>
      </c>
      <c r="C181" s="17">
        <v>1.65</v>
      </c>
      <c r="D181" s="17">
        <v>0.3</v>
      </c>
      <c r="E181" s="17">
        <v>8.35</v>
      </c>
      <c r="F181" s="17">
        <v>44.2</v>
      </c>
      <c r="G181" s="12">
        <v>0</v>
      </c>
    </row>
    <row r="182" spans="1:7" x14ac:dyDescent="0.25">
      <c r="A182" s="18" t="s">
        <v>124</v>
      </c>
      <c r="B182" s="33">
        <v>200</v>
      </c>
      <c r="C182" s="17">
        <v>0</v>
      </c>
      <c r="D182" s="17">
        <v>0</v>
      </c>
      <c r="E182" s="17">
        <v>20</v>
      </c>
      <c r="F182" s="17">
        <v>76</v>
      </c>
      <c r="G182" s="12">
        <v>2.2999999999999998</v>
      </c>
    </row>
    <row r="183" spans="1:7" x14ac:dyDescent="0.25">
      <c r="A183" s="19" t="s">
        <v>13</v>
      </c>
      <c r="B183" s="11"/>
      <c r="C183" s="11">
        <f>SUM(C179:C182)</f>
        <v>17.509999999999998</v>
      </c>
      <c r="D183" s="11">
        <f>SUM(D179:D182)</f>
        <v>8.4600000000000009</v>
      </c>
      <c r="E183" s="11">
        <f>SUM(E179:E182)</f>
        <v>86.71</v>
      </c>
      <c r="F183" s="11">
        <f>SUM(F179:F182)</f>
        <v>410.91</v>
      </c>
      <c r="G183" s="12">
        <v>2.2999999999999998</v>
      </c>
    </row>
    <row r="184" spans="1:7" x14ac:dyDescent="0.25">
      <c r="A184" s="14" t="s">
        <v>18</v>
      </c>
      <c r="B184" s="34"/>
      <c r="C184" s="34">
        <v>53.63</v>
      </c>
      <c r="D184" s="34">
        <v>58.27</v>
      </c>
      <c r="E184" s="34">
        <v>278.7</v>
      </c>
      <c r="F184" s="34">
        <v>1800.9</v>
      </c>
      <c r="G184" s="34">
        <v>27</v>
      </c>
    </row>
    <row r="185" spans="1:7" ht="15.75" x14ac:dyDescent="0.25">
      <c r="B185" s="2"/>
      <c r="C185" s="4"/>
      <c r="D185" s="2"/>
      <c r="E185" s="2"/>
      <c r="F185" s="2"/>
      <c r="G185" s="3"/>
    </row>
    <row r="186" spans="1:7" ht="15.75" x14ac:dyDescent="0.25">
      <c r="A186" s="2" t="s">
        <v>61</v>
      </c>
      <c r="B186" s="1"/>
      <c r="C186" s="1"/>
      <c r="D186" s="1"/>
      <c r="E186" s="1"/>
      <c r="F186" s="1"/>
      <c r="G186" s="1"/>
    </row>
    <row r="187" spans="1:7" ht="15.75" x14ac:dyDescent="0.25">
      <c r="A187" s="1"/>
      <c r="B187" s="184" t="s">
        <v>2</v>
      </c>
      <c r="C187" s="5" t="s">
        <v>4</v>
      </c>
      <c r="D187" s="6" t="s">
        <v>5</v>
      </c>
      <c r="E187" s="184" t="s">
        <v>6</v>
      </c>
      <c r="F187" s="178" t="s">
        <v>7</v>
      </c>
      <c r="G187" s="25"/>
    </row>
    <row r="188" spans="1:7" x14ac:dyDescent="0.25">
      <c r="A188" s="180" t="s">
        <v>1</v>
      </c>
      <c r="B188" s="184"/>
      <c r="C188" s="6" t="s">
        <v>8</v>
      </c>
      <c r="D188" s="6" t="s">
        <v>8</v>
      </c>
      <c r="E188" s="184"/>
      <c r="F188" s="179"/>
      <c r="G188" s="25" t="s">
        <v>9</v>
      </c>
    </row>
    <row r="189" spans="1:7" x14ac:dyDescent="0.25">
      <c r="A189" s="181"/>
      <c r="B189" s="17"/>
      <c r="C189" s="17"/>
      <c r="D189" s="17"/>
      <c r="E189" s="17"/>
      <c r="F189" s="35"/>
      <c r="G189" s="12"/>
    </row>
    <row r="190" spans="1:7" x14ac:dyDescent="0.25">
      <c r="A190" s="16" t="s">
        <v>171</v>
      </c>
      <c r="B190" s="17"/>
      <c r="C190" s="17"/>
      <c r="D190" s="17"/>
      <c r="E190" s="17"/>
      <c r="F190" s="35"/>
      <c r="G190" s="12"/>
    </row>
    <row r="191" spans="1:7" x14ac:dyDescent="0.25">
      <c r="A191" s="18" t="s">
        <v>63</v>
      </c>
      <c r="B191" s="17" t="str">
        <f>"200"</f>
        <v>200</v>
      </c>
      <c r="C191" s="17">
        <v>5.84</v>
      </c>
      <c r="D191" s="17">
        <v>4.62</v>
      </c>
      <c r="E191" s="17">
        <v>19.55</v>
      </c>
      <c r="F191" s="35">
        <v>230.2</v>
      </c>
      <c r="G191" s="12">
        <v>0</v>
      </c>
    </row>
    <row r="192" spans="1:7" x14ac:dyDescent="0.25">
      <c r="A192" s="18" t="s">
        <v>10</v>
      </c>
      <c r="B192" s="33">
        <v>200</v>
      </c>
      <c r="C192" s="17">
        <v>1.98</v>
      </c>
      <c r="D192" s="17">
        <v>0.25</v>
      </c>
      <c r="E192" s="17">
        <v>12.08</v>
      </c>
      <c r="F192" s="35">
        <v>87.8</v>
      </c>
      <c r="G192" s="12">
        <v>0</v>
      </c>
    </row>
    <row r="193" spans="1:7" x14ac:dyDescent="0.25">
      <c r="A193" s="18" t="s">
        <v>12</v>
      </c>
      <c r="B193" s="33">
        <v>20</v>
      </c>
      <c r="C193" s="17">
        <v>1.32</v>
      </c>
      <c r="D193" s="17">
        <v>12.81</v>
      </c>
      <c r="E193" s="17">
        <v>30.92</v>
      </c>
      <c r="F193" s="35">
        <v>76.099999999999994</v>
      </c>
      <c r="G193" s="12">
        <v>0</v>
      </c>
    </row>
    <row r="194" spans="1:7" x14ac:dyDescent="0.25">
      <c r="A194" s="19" t="s">
        <v>13</v>
      </c>
      <c r="B194" s="17"/>
      <c r="C194" s="17">
        <f>SUM(C191:C193)</f>
        <v>9.14</v>
      </c>
      <c r="D194" s="17">
        <f>SUM(D191:D193)</f>
        <v>17.68</v>
      </c>
      <c r="E194" s="17">
        <f>SUM(E191:E193)</f>
        <v>62.550000000000004</v>
      </c>
      <c r="F194" s="35">
        <f>SUM(F191:F193)</f>
        <v>394.1</v>
      </c>
      <c r="G194" s="12"/>
    </row>
    <row r="195" spans="1:7" x14ac:dyDescent="0.25">
      <c r="A195" s="16" t="s">
        <v>14</v>
      </c>
      <c r="B195" s="17"/>
      <c r="C195" s="17"/>
      <c r="D195" s="17"/>
      <c r="E195" s="17"/>
      <c r="F195" s="35"/>
      <c r="G195" s="12"/>
    </row>
    <row r="196" spans="1:7" x14ac:dyDescent="0.25">
      <c r="A196" s="18" t="s">
        <v>125</v>
      </c>
      <c r="B196" s="33">
        <v>180</v>
      </c>
      <c r="C196" s="17">
        <v>0.5</v>
      </c>
      <c r="D196" s="17">
        <v>0.1</v>
      </c>
      <c r="E196" s="17">
        <v>7.2</v>
      </c>
      <c r="F196" s="35">
        <v>104.94</v>
      </c>
      <c r="G196" s="12">
        <v>3</v>
      </c>
    </row>
    <row r="197" spans="1:7" x14ac:dyDescent="0.25">
      <c r="A197" s="19" t="s">
        <v>13</v>
      </c>
      <c r="B197" s="17"/>
      <c r="C197" s="17">
        <v>0.5</v>
      </c>
      <c r="D197" s="17">
        <v>0.1</v>
      </c>
      <c r="E197" s="17">
        <v>7.2</v>
      </c>
      <c r="F197" s="35">
        <v>104.94</v>
      </c>
      <c r="G197" s="12">
        <v>3</v>
      </c>
    </row>
    <row r="198" spans="1:7" x14ac:dyDescent="0.25">
      <c r="A198" s="16" t="s">
        <v>71</v>
      </c>
      <c r="B198" s="17"/>
      <c r="C198" s="17"/>
      <c r="D198" s="17"/>
      <c r="E198" s="17"/>
      <c r="F198" s="35"/>
      <c r="G198" s="12"/>
    </row>
    <row r="199" spans="1:7" x14ac:dyDescent="0.25">
      <c r="A199" s="18" t="s">
        <v>65</v>
      </c>
      <c r="B199" s="33">
        <v>80</v>
      </c>
      <c r="C199" s="17">
        <v>2</v>
      </c>
      <c r="D199" s="17">
        <v>2.3199999999999998</v>
      </c>
      <c r="E199" s="17">
        <v>15.24</v>
      </c>
      <c r="F199" s="35">
        <v>91.27</v>
      </c>
      <c r="G199" s="12">
        <v>0</v>
      </c>
    </row>
    <row r="200" spans="1:7" x14ac:dyDescent="0.25">
      <c r="A200" s="18" t="s">
        <v>66</v>
      </c>
      <c r="B200" s="33">
        <v>200</v>
      </c>
      <c r="C200" s="17">
        <v>14.81</v>
      </c>
      <c r="D200" s="17">
        <v>10.57</v>
      </c>
      <c r="E200" s="17">
        <v>23.63</v>
      </c>
      <c r="F200" s="35">
        <v>189.3</v>
      </c>
      <c r="G200" s="12">
        <v>0</v>
      </c>
    </row>
    <row r="201" spans="1:7" x14ac:dyDescent="0.25">
      <c r="A201" s="18" t="s">
        <v>67</v>
      </c>
      <c r="B201" s="33" t="s">
        <v>127</v>
      </c>
      <c r="C201" s="17">
        <v>0.7</v>
      </c>
      <c r="D201" s="17">
        <v>12.6</v>
      </c>
      <c r="E201" s="17">
        <v>26.67</v>
      </c>
      <c r="F201" s="35">
        <v>183.6</v>
      </c>
      <c r="G201" s="12">
        <v>2.5</v>
      </c>
    </row>
    <row r="202" spans="1:7" x14ac:dyDescent="0.25">
      <c r="A202" s="18" t="s">
        <v>128</v>
      </c>
      <c r="B202" s="33">
        <v>200</v>
      </c>
      <c r="C202" s="17">
        <v>1.98</v>
      </c>
      <c r="D202" s="17">
        <v>0.36</v>
      </c>
      <c r="E202" s="17">
        <v>10.02</v>
      </c>
      <c r="F202" s="35">
        <v>104.5</v>
      </c>
      <c r="G202" s="12">
        <v>20.5</v>
      </c>
    </row>
    <row r="203" spans="1:7" x14ac:dyDescent="0.25">
      <c r="A203" s="18" t="s">
        <v>17</v>
      </c>
      <c r="B203" s="17" t="str">
        <f>"40"</f>
        <v>40</v>
      </c>
      <c r="C203" s="17">
        <v>1.1200000000000001</v>
      </c>
      <c r="D203" s="17">
        <v>1.1200000000000001</v>
      </c>
      <c r="E203" s="17">
        <v>1.32</v>
      </c>
      <c r="F203" s="17">
        <v>76.8</v>
      </c>
      <c r="G203" s="35">
        <v>0</v>
      </c>
    </row>
    <row r="204" spans="1:7" x14ac:dyDescent="0.25">
      <c r="A204" s="19" t="s">
        <v>13</v>
      </c>
      <c r="B204" s="17"/>
      <c r="C204" s="17">
        <f>SUM(C198:C203)</f>
        <v>20.610000000000003</v>
      </c>
      <c r="D204" s="17">
        <f>SUM(D198:D203)</f>
        <v>26.970000000000002</v>
      </c>
      <c r="E204" s="17">
        <f>SUM(E198:E203)</f>
        <v>76.879999999999981</v>
      </c>
      <c r="F204" s="35">
        <f>SUM(F198:F203)</f>
        <v>645.46999999999991</v>
      </c>
      <c r="G204" s="12">
        <v>23</v>
      </c>
    </row>
    <row r="205" spans="1:7" x14ac:dyDescent="0.25">
      <c r="A205" s="19" t="s">
        <v>114</v>
      </c>
      <c r="B205" s="17"/>
      <c r="C205" s="17"/>
      <c r="D205" s="17"/>
      <c r="E205" s="17"/>
      <c r="F205" s="35"/>
      <c r="G205" s="12"/>
    </row>
    <row r="206" spans="1:7" x14ac:dyDescent="0.25">
      <c r="A206" s="18" t="s">
        <v>126</v>
      </c>
      <c r="B206" s="33">
        <v>70</v>
      </c>
      <c r="C206" s="17">
        <v>8.1</v>
      </c>
      <c r="D206" s="17">
        <v>5.0999999999999996</v>
      </c>
      <c r="E206" s="17">
        <v>27.6</v>
      </c>
      <c r="F206" s="35">
        <v>191</v>
      </c>
      <c r="G206" s="12">
        <v>0</v>
      </c>
    </row>
    <row r="207" spans="1:7" x14ac:dyDescent="0.25">
      <c r="A207" s="18" t="s">
        <v>68</v>
      </c>
      <c r="B207" s="33">
        <v>200</v>
      </c>
      <c r="C207" s="17">
        <v>0.1</v>
      </c>
      <c r="D207" s="17">
        <v>1.1299999999999999</v>
      </c>
      <c r="E207" s="17">
        <v>9.1</v>
      </c>
      <c r="F207" s="35">
        <v>85</v>
      </c>
      <c r="G207" s="12">
        <v>0</v>
      </c>
    </row>
    <row r="208" spans="1:7" x14ac:dyDescent="0.25">
      <c r="A208" s="14" t="s">
        <v>13</v>
      </c>
      <c r="B208" s="26"/>
      <c r="C208" s="11">
        <f>SUM(C206:C207)</f>
        <v>8.1999999999999993</v>
      </c>
      <c r="D208" s="11">
        <f>SUM(D206:D207)</f>
        <v>6.2299999999999995</v>
      </c>
      <c r="E208" s="11">
        <f>SUM(E206:E207)</f>
        <v>36.700000000000003</v>
      </c>
      <c r="F208" s="35">
        <f>SUM(F206:F207)</f>
        <v>276</v>
      </c>
      <c r="G208" s="12">
        <v>0</v>
      </c>
    </row>
    <row r="209" spans="1:7" x14ac:dyDescent="0.25">
      <c r="A209" s="19" t="s">
        <v>129</v>
      </c>
      <c r="B209" s="17"/>
      <c r="C209" s="17"/>
      <c r="D209" s="17"/>
      <c r="E209" s="17"/>
      <c r="F209" s="35"/>
      <c r="G209" s="12"/>
    </row>
    <row r="210" spans="1:7" x14ac:dyDescent="0.25">
      <c r="A210" s="12" t="s">
        <v>277</v>
      </c>
      <c r="B210" s="26" t="s">
        <v>130</v>
      </c>
      <c r="C210" s="11">
        <v>10.8</v>
      </c>
      <c r="D210" s="11">
        <v>8.6999999999999993</v>
      </c>
      <c r="E210" s="11">
        <v>9.6999999999999993</v>
      </c>
      <c r="F210" s="35">
        <v>183</v>
      </c>
      <c r="G210" s="12">
        <v>2.21</v>
      </c>
    </row>
    <row r="211" spans="1:7" x14ac:dyDescent="0.25">
      <c r="A211" s="18" t="s">
        <v>12</v>
      </c>
      <c r="B211" s="17" t="str">
        <f>"30"</f>
        <v>30</v>
      </c>
      <c r="C211" s="17">
        <v>2.2999999999999998</v>
      </c>
      <c r="D211" s="17">
        <v>0.24</v>
      </c>
      <c r="E211" s="17">
        <v>6.68</v>
      </c>
      <c r="F211" s="35">
        <v>76.099999999999994</v>
      </c>
      <c r="G211" s="12">
        <v>0</v>
      </c>
    </row>
    <row r="212" spans="1:7" x14ac:dyDescent="0.25">
      <c r="A212" s="18" t="s">
        <v>166</v>
      </c>
      <c r="B212" s="33" t="s">
        <v>116</v>
      </c>
      <c r="C212" s="17">
        <v>0.28000000000000003</v>
      </c>
      <c r="D212" s="17">
        <v>0</v>
      </c>
      <c r="E212" s="17">
        <v>30.92</v>
      </c>
      <c r="F212" s="35">
        <v>66</v>
      </c>
      <c r="G212" s="12">
        <v>0</v>
      </c>
    </row>
    <row r="213" spans="1:7" x14ac:dyDescent="0.25">
      <c r="A213" s="15" t="s">
        <v>278</v>
      </c>
      <c r="B213" s="26" t="s">
        <v>106</v>
      </c>
      <c r="C213" s="11">
        <v>0.1</v>
      </c>
      <c r="D213" s="42">
        <v>0.3</v>
      </c>
      <c r="E213" s="42">
        <v>9.1</v>
      </c>
      <c r="F213" s="35">
        <v>55</v>
      </c>
      <c r="G213" s="12">
        <v>0</v>
      </c>
    </row>
    <row r="214" spans="1:7" x14ac:dyDescent="0.25">
      <c r="A214" s="36" t="s">
        <v>13</v>
      </c>
      <c r="B214" s="37"/>
      <c r="C214" s="37">
        <f>SUM(C210:C213)</f>
        <v>13.48</v>
      </c>
      <c r="D214" s="37">
        <f>SUM(D210:D213)</f>
        <v>9.24</v>
      </c>
      <c r="E214" s="37">
        <f>SUM(E210:E213)</f>
        <v>56.4</v>
      </c>
      <c r="F214" s="37">
        <f>SUM(F210:F213)</f>
        <v>380.1</v>
      </c>
      <c r="G214" s="38">
        <v>2.21</v>
      </c>
    </row>
    <row r="215" spans="1:7" x14ac:dyDescent="0.25">
      <c r="A215" s="39" t="s">
        <v>18</v>
      </c>
      <c r="B215" s="40"/>
      <c r="C215" s="40">
        <v>56.51</v>
      </c>
      <c r="D215" s="40">
        <v>61.54</v>
      </c>
      <c r="E215" s="40">
        <v>239.73</v>
      </c>
      <c r="F215" s="40">
        <v>1800.61</v>
      </c>
      <c r="G215" s="41">
        <v>28.21</v>
      </c>
    </row>
    <row r="216" spans="1:7" ht="15.75" x14ac:dyDescent="0.25">
      <c r="A216" s="2" t="s">
        <v>69</v>
      </c>
      <c r="B216" s="1"/>
      <c r="C216" s="1"/>
      <c r="D216" s="1"/>
      <c r="E216" s="1"/>
      <c r="F216" s="1"/>
      <c r="G216" s="1"/>
    </row>
    <row r="217" spans="1:7" ht="15.75" x14ac:dyDescent="0.25">
      <c r="A217" s="43"/>
      <c r="B217" s="184" t="s">
        <v>2</v>
      </c>
      <c r="C217" s="5" t="s">
        <v>4</v>
      </c>
      <c r="D217" s="6" t="s">
        <v>5</v>
      </c>
      <c r="E217" s="184" t="s">
        <v>6</v>
      </c>
      <c r="F217" s="178" t="s">
        <v>7</v>
      </c>
      <c r="G217" s="25"/>
    </row>
    <row r="218" spans="1:7" x14ac:dyDescent="0.25">
      <c r="A218" s="180" t="s">
        <v>1</v>
      </c>
      <c r="B218" s="184"/>
      <c r="C218" s="6" t="s">
        <v>8</v>
      </c>
      <c r="D218" s="6" t="s">
        <v>8</v>
      </c>
      <c r="E218" s="184"/>
      <c r="F218" s="179"/>
      <c r="G218" s="25" t="s">
        <v>9</v>
      </c>
    </row>
    <row r="219" spans="1:7" x14ac:dyDescent="0.25">
      <c r="A219" s="181"/>
      <c r="B219" s="17"/>
      <c r="C219" s="17"/>
      <c r="D219" s="17"/>
      <c r="E219" s="17"/>
      <c r="F219" s="35"/>
      <c r="G219" s="12"/>
    </row>
    <row r="220" spans="1:7" x14ac:dyDescent="0.25">
      <c r="A220" s="16" t="s">
        <v>140</v>
      </c>
      <c r="B220" s="17"/>
      <c r="C220" s="17"/>
      <c r="D220" s="17"/>
      <c r="E220" s="17"/>
      <c r="F220" s="35"/>
      <c r="G220" s="12"/>
    </row>
    <row r="221" spans="1:7" x14ac:dyDescent="0.25">
      <c r="A221" s="18" t="s">
        <v>179</v>
      </c>
      <c r="B221" s="17" t="str">
        <f>"200"</f>
        <v>200</v>
      </c>
      <c r="C221" s="17">
        <v>7.56</v>
      </c>
      <c r="D221" s="17">
        <v>6.65</v>
      </c>
      <c r="E221" s="17">
        <v>22.13</v>
      </c>
      <c r="F221" s="35">
        <v>199.72</v>
      </c>
      <c r="G221" s="12">
        <v>0</v>
      </c>
    </row>
    <row r="222" spans="1:7" x14ac:dyDescent="0.25">
      <c r="A222" s="18" t="s">
        <v>30</v>
      </c>
      <c r="B222" s="33">
        <v>10</v>
      </c>
      <c r="C222" s="17">
        <v>5.26</v>
      </c>
      <c r="D222" s="17">
        <v>5.32</v>
      </c>
      <c r="E222" s="17">
        <v>0</v>
      </c>
      <c r="F222" s="35">
        <v>70.12</v>
      </c>
      <c r="G222" s="12">
        <v>0</v>
      </c>
    </row>
    <row r="223" spans="1:7" x14ac:dyDescent="0.25">
      <c r="A223" s="18" t="s">
        <v>279</v>
      </c>
      <c r="B223" s="17" t="str">
        <f>"200"</f>
        <v>200</v>
      </c>
      <c r="C223" s="17">
        <v>5.84</v>
      </c>
      <c r="D223" s="17">
        <v>4.62</v>
      </c>
      <c r="E223" s="17">
        <v>19.55</v>
      </c>
      <c r="F223" s="35">
        <v>139.85</v>
      </c>
      <c r="G223" s="12">
        <v>0</v>
      </c>
    </row>
    <row r="224" spans="1:7" x14ac:dyDescent="0.25">
      <c r="A224" s="18" t="s">
        <v>12</v>
      </c>
      <c r="B224" s="17" t="str">
        <f>"20"</f>
        <v>20</v>
      </c>
      <c r="C224" s="17">
        <v>1.58</v>
      </c>
      <c r="D224" s="17">
        <v>0.2</v>
      </c>
      <c r="E224" s="17">
        <v>9.66</v>
      </c>
      <c r="F224" s="35">
        <v>47.78</v>
      </c>
      <c r="G224" s="12">
        <v>0</v>
      </c>
    </row>
    <row r="225" spans="1:7" x14ac:dyDescent="0.25">
      <c r="A225" s="19" t="s">
        <v>13</v>
      </c>
      <c r="B225" s="17"/>
      <c r="C225" s="17">
        <v>20.23</v>
      </c>
      <c r="D225" s="17">
        <v>16.79</v>
      </c>
      <c r="E225" s="17">
        <v>51.34</v>
      </c>
      <c r="F225" s="35">
        <f>SUM(F221:F224)</f>
        <v>457.47</v>
      </c>
      <c r="G225" s="12">
        <v>0</v>
      </c>
    </row>
    <row r="226" spans="1:7" x14ac:dyDescent="0.25">
      <c r="A226" s="16" t="s">
        <v>14</v>
      </c>
      <c r="B226" s="33"/>
      <c r="C226" s="17"/>
      <c r="D226" s="17"/>
      <c r="E226" s="17"/>
      <c r="F226" s="35"/>
      <c r="G226" s="12"/>
    </row>
    <row r="227" spans="1:7" x14ac:dyDescent="0.25">
      <c r="A227" s="18" t="s">
        <v>24</v>
      </c>
      <c r="B227" s="33">
        <v>180</v>
      </c>
      <c r="C227" s="17">
        <v>1.1200000000000001</v>
      </c>
      <c r="D227" s="17">
        <v>0.16</v>
      </c>
      <c r="E227" s="17">
        <v>21.12</v>
      </c>
      <c r="F227" s="35">
        <v>91.07</v>
      </c>
      <c r="G227" s="12">
        <v>3</v>
      </c>
    </row>
    <row r="228" spans="1:7" x14ac:dyDescent="0.25">
      <c r="A228" s="19" t="s">
        <v>13</v>
      </c>
      <c r="B228" s="17"/>
      <c r="C228" s="17"/>
      <c r="D228" s="17"/>
      <c r="E228" s="17"/>
      <c r="F228" s="35"/>
      <c r="G228" s="12"/>
    </row>
    <row r="229" spans="1:7" x14ac:dyDescent="0.25">
      <c r="A229" s="16" t="s">
        <v>157</v>
      </c>
      <c r="B229" s="17"/>
      <c r="C229" s="17"/>
      <c r="D229" s="17"/>
      <c r="E229" s="17"/>
      <c r="F229" s="35"/>
      <c r="G229" s="12"/>
    </row>
    <row r="230" spans="1:7" x14ac:dyDescent="0.25">
      <c r="A230" s="18" t="s">
        <v>180</v>
      </c>
      <c r="B230" s="17" t="str">
        <f>"200"</f>
        <v>200</v>
      </c>
      <c r="C230" s="17">
        <v>15.98</v>
      </c>
      <c r="D230" s="17">
        <v>17.63</v>
      </c>
      <c r="E230" s="17">
        <v>15</v>
      </c>
      <c r="F230" s="35">
        <v>165.32</v>
      </c>
      <c r="G230" s="12">
        <v>3.2</v>
      </c>
    </row>
    <row r="231" spans="1:7" x14ac:dyDescent="0.25">
      <c r="A231" s="18" t="s">
        <v>72</v>
      </c>
      <c r="B231" s="17" t="str">
        <f>"200"</f>
        <v>200</v>
      </c>
      <c r="C231" s="17">
        <v>0.08</v>
      </c>
      <c r="D231" s="17">
        <v>12.73</v>
      </c>
      <c r="E231" s="17">
        <v>15.1</v>
      </c>
      <c r="F231" s="35">
        <v>283.32</v>
      </c>
      <c r="G231" s="12">
        <v>0</v>
      </c>
    </row>
    <row r="232" spans="1:7" x14ac:dyDescent="0.25">
      <c r="A232" s="18" t="s">
        <v>280</v>
      </c>
      <c r="B232" s="33">
        <v>200</v>
      </c>
      <c r="C232" s="17">
        <v>0.79</v>
      </c>
      <c r="D232" s="17">
        <v>0.1</v>
      </c>
      <c r="E232" s="17">
        <v>4.83</v>
      </c>
      <c r="F232" s="35">
        <v>107.2</v>
      </c>
      <c r="G232" s="12">
        <v>20.5</v>
      </c>
    </row>
    <row r="233" spans="1:7" x14ac:dyDescent="0.25">
      <c r="A233" s="18" t="s">
        <v>12</v>
      </c>
      <c r="B233" s="17" t="str">
        <f>"20"</f>
        <v>20</v>
      </c>
      <c r="C233" s="17">
        <v>1.32</v>
      </c>
      <c r="D233" s="17">
        <v>0.24</v>
      </c>
      <c r="E233" s="17">
        <v>6.68</v>
      </c>
      <c r="F233" s="35">
        <v>47.78</v>
      </c>
      <c r="G233" s="12">
        <v>0</v>
      </c>
    </row>
    <row r="234" spans="1:7" x14ac:dyDescent="0.25">
      <c r="A234" s="18" t="s">
        <v>17</v>
      </c>
      <c r="B234" s="33">
        <v>20</v>
      </c>
      <c r="C234" s="17">
        <v>1.2</v>
      </c>
      <c r="D234" s="17">
        <v>0.83</v>
      </c>
      <c r="E234" s="17">
        <v>23.65</v>
      </c>
      <c r="F234" s="35">
        <v>63.75</v>
      </c>
      <c r="G234" s="12">
        <v>0</v>
      </c>
    </row>
    <row r="235" spans="1:7" x14ac:dyDescent="0.25">
      <c r="A235" s="19" t="s">
        <v>13</v>
      </c>
      <c r="B235" s="17"/>
      <c r="C235" s="17">
        <v>20.97</v>
      </c>
      <c r="D235" s="17">
        <f>SUM(D230:D234)</f>
        <v>31.529999999999998</v>
      </c>
      <c r="E235" s="17">
        <f>SUM(E230:E234)</f>
        <v>65.259999999999991</v>
      </c>
      <c r="F235" s="35">
        <f>SUM(F230:F234)</f>
        <v>667.37</v>
      </c>
      <c r="G235" s="12">
        <v>23.7</v>
      </c>
    </row>
    <row r="236" spans="1:7" x14ac:dyDescent="0.25">
      <c r="A236" s="19" t="s">
        <v>132</v>
      </c>
      <c r="B236" s="17"/>
      <c r="C236" s="17"/>
      <c r="D236" s="17"/>
      <c r="E236" s="17"/>
      <c r="F236" s="35"/>
      <c r="G236" s="12"/>
    </row>
    <row r="237" spans="1:7" x14ac:dyDescent="0.25">
      <c r="A237" s="12" t="s">
        <v>281</v>
      </c>
      <c r="B237" s="26">
        <v>80</v>
      </c>
      <c r="C237" s="11">
        <v>4.5999999999999996</v>
      </c>
      <c r="D237" s="11">
        <v>7.3</v>
      </c>
      <c r="E237" s="11">
        <v>23.1</v>
      </c>
      <c r="F237" s="35">
        <v>159</v>
      </c>
      <c r="G237" s="12">
        <v>1</v>
      </c>
    </row>
    <row r="238" spans="1:7" x14ac:dyDescent="0.25">
      <c r="A238" s="12" t="s">
        <v>282</v>
      </c>
      <c r="B238" s="26">
        <v>200</v>
      </c>
      <c r="C238" s="11">
        <v>0</v>
      </c>
      <c r="D238" s="11">
        <v>0</v>
      </c>
      <c r="E238" s="11">
        <v>20</v>
      </c>
      <c r="F238" s="35">
        <v>78</v>
      </c>
      <c r="G238" s="12">
        <v>3</v>
      </c>
    </row>
    <row r="239" spans="1:7" x14ac:dyDescent="0.25">
      <c r="A239" s="14" t="s">
        <v>13</v>
      </c>
      <c r="B239" s="26"/>
      <c r="C239" s="11">
        <f>SUM(C237:C238)</f>
        <v>4.5999999999999996</v>
      </c>
      <c r="D239" s="11">
        <f>SUM(D237:D238)</f>
        <v>7.3</v>
      </c>
      <c r="E239" s="11">
        <v>32.4</v>
      </c>
      <c r="F239" s="35">
        <f>SUM(F237:F238)</f>
        <v>237</v>
      </c>
      <c r="G239" s="12">
        <v>4</v>
      </c>
    </row>
    <row r="240" spans="1:7" x14ac:dyDescent="0.25">
      <c r="A240" s="39" t="s">
        <v>18</v>
      </c>
      <c r="B240" s="40"/>
      <c r="C240" s="40">
        <v>58.37</v>
      </c>
      <c r="D240" s="40">
        <v>59.86</v>
      </c>
      <c r="E240" s="40">
        <v>230.69</v>
      </c>
      <c r="F240" s="40">
        <v>1866.63</v>
      </c>
      <c r="G240" s="41">
        <v>33.020000000000003</v>
      </c>
    </row>
    <row r="241" spans="1:7" ht="15.75" x14ac:dyDescent="0.25">
      <c r="B241" s="2"/>
      <c r="C241" s="4"/>
      <c r="D241" s="2"/>
      <c r="E241" s="2"/>
      <c r="F241" s="2"/>
      <c r="G241" s="3"/>
    </row>
    <row r="242" spans="1:7" ht="15.75" x14ac:dyDescent="0.25">
      <c r="A242" s="2" t="s">
        <v>73</v>
      </c>
      <c r="B242" s="1"/>
      <c r="C242" s="1"/>
      <c r="D242" s="1"/>
      <c r="E242" s="1"/>
      <c r="F242" s="1"/>
      <c r="G242" s="1"/>
    </row>
    <row r="243" spans="1:7" ht="15.75" x14ac:dyDescent="0.25">
      <c r="A243" s="45"/>
      <c r="B243" s="186" t="s">
        <v>2</v>
      </c>
      <c r="C243" s="46" t="s">
        <v>4</v>
      </c>
      <c r="D243" s="46" t="s">
        <v>5</v>
      </c>
      <c r="E243" s="186" t="s">
        <v>6</v>
      </c>
      <c r="F243" s="186" t="s">
        <v>7</v>
      </c>
      <c r="G243" s="47"/>
    </row>
    <row r="244" spans="1:7" x14ac:dyDescent="0.25">
      <c r="A244" s="185" t="s">
        <v>1</v>
      </c>
      <c r="B244" s="187"/>
      <c r="C244" s="48" t="s">
        <v>8</v>
      </c>
      <c r="D244" s="48" t="s">
        <v>8</v>
      </c>
      <c r="E244" s="187"/>
      <c r="F244" s="187"/>
      <c r="G244" s="49" t="s">
        <v>9</v>
      </c>
    </row>
    <row r="245" spans="1:7" x14ac:dyDescent="0.25">
      <c r="A245" s="185"/>
      <c r="B245" s="50"/>
      <c r="C245" s="50"/>
      <c r="D245" s="50"/>
      <c r="E245" s="50"/>
      <c r="F245" s="50"/>
      <c r="G245" s="51"/>
    </row>
    <row r="246" spans="1:7" x14ac:dyDescent="0.25">
      <c r="A246" s="52" t="s">
        <v>154</v>
      </c>
      <c r="B246" s="50"/>
      <c r="C246" s="50"/>
      <c r="D246" s="50"/>
      <c r="E246" s="50"/>
      <c r="F246" s="50"/>
      <c r="G246" s="51"/>
    </row>
    <row r="247" spans="1:7" x14ac:dyDescent="0.25">
      <c r="A247" s="53" t="s">
        <v>75</v>
      </c>
      <c r="B247" s="55">
        <v>200</v>
      </c>
      <c r="C247" s="50">
        <v>4.9000000000000004</v>
      </c>
      <c r="D247" s="50">
        <v>7.42</v>
      </c>
      <c r="E247" s="50">
        <v>35.54</v>
      </c>
      <c r="F247" s="50">
        <v>235.84</v>
      </c>
      <c r="G247" s="51">
        <v>0</v>
      </c>
    </row>
    <row r="248" spans="1:7" x14ac:dyDescent="0.25">
      <c r="A248" s="53" t="s">
        <v>136</v>
      </c>
      <c r="B248" s="50" t="str">
        <f>"200"</f>
        <v>200</v>
      </c>
      <c r="C248" s="50">
        <v>0.4</v>
      </c>
      <c r="D248" s="50">
        <v>3.39</v>
      </c>
      <c r="E248" s="50">
        <v>14.53</v>
      </c>
      <c r="F248" s="50">
        <v>104.47</v>
      </c>
      <c r="G248" s="51">
        <v>0</v>
      </c>
    </row>
    <row r="249" spans="1:7" x14ac:dyDescent="0.25">
      <c r="A249" s="53" t="s">
        <v>158</v>
      </c>
      <c r="B249" s="55" t="s">
        <v>159</v>
      </c>
      <c r="C249" s="50">
        <v>2.37</v>
      </c>
      <c r="D249" s="50">
        <v>0.3</v>
      </c>
      <c r="E249" s="50">
        <v>14.49</v>
      </c>
      <c r="F249" s="50">
        <v>71.67</v>
      </c>
      <c r="G249" s="51">
        <v>0</v>
      </c>
    </row>
    <row r="250" spans="1:7" x14ac:dyDescent="0.25">
      <c r="A250" s="54" t="s">
        <v>13</v>
      </c>
      <c r="B250" s="50"/>
      <c r="C250" s="50">
        <f>SUM(C247:C249)</f>
        <v>7.6700000000000008</v>
      </c>
      <c r="D250" s="50">
        <v>15.47</v>
      </c>
      <c r="E250" s="50">
        <v>64.78</v>
      </c>
      <c r="F250" s="50">
        <f>SUM(F247:F249)</f>
        <v>411.98</v>
      </c>
      <c r="G250" s="51">
        <v>0</v>
      </c>
    </row>
    <row r="251" spans="1:7" x14ac:dyDescent="0.25">
      <c r="A251" s="52" t="s">
        <v>31</v>
      </c>
      <c r="B251" s="50"/>
      <c r="C251" s="50"/>
      <c r="D251" s="50"/>
      <c r="E251" s="50"/>
      <c r="F251" s="50"/>
      <c r="G251" s="51"/>
    </row>
    <row r="252" spans="1:7" x14ac:dyDescent="0.25">
      <c r="A252" s="53" t="s">
        <v>11</v>
      </c>
      <c r="B252" s="55">
        <v>100</v>
      </c>
      <c r="C252" s="50">
        <v>2.2200000000000002</v>
      </c>
      <c r="D252" s="50">
        <v>5.76</v>
      </c>
      <c r="E252" s="50">
        <v>10.199999999999999</v>
      </c>
      <c r="F252" s="50">
        <v>94.5</v>
      </c>
      <c r="G252" s="51">
        <v>2</v>
      </c>
    </row>
    <row r="253" spans="1:7" x14ac:dyDescent="0.25">
      <c r="A253" s="54" t="s">
        <v>13</v>
      </c>
      <c r="B253" s="50"/>
      <c r="C253" s="50">
        <v>2.2200000000000002</v>
      </c>
      <c r="D253" s="50">
        <v>5.76</v>
      </c>
      <c r="E253" s="50">
        <v>10.199999999999999</v>
      </c>
      <c r="F253" s="50">
        <v>94.5</v>
      </c>
      <c r="G253" s="51">
        <v>2</v>
      </c>
    </row>
    <row r="254" spans="1:7" x14ac:dyDescent="0.25">
      <c r="A254" s="52" t="s">
        <v>76</v>
      </c>
      <c r="B254" s="50"/>
      <c r="C254" s="50"/>
      <c r="D254" s="50"/>
      <c r="E254" s="50"/>
      <c r="F254" s="50"/>
      <c r="G254" s="51"/>
    </row>
    <row r="255" spans="1:7" x14ac:dyDescent="0.25">
      <c r="A255" s="53" t="s">
        <v>145</v>
      </c>
      <c r="B255" s="50" t="str">
        <f>"80"</f>
        <v>80</v>
      </c>
      <c r="C255" s="50">
        <v>1.25</v>
      </c>
      <c r="D255" s="50">
        <v>4.05</v>
      </c>
      <c r="E255" s="50">
        <v>9.32</v>
      </c>
      <c r="F255" s="50">
        <v>77.540000000000006</v>
      </c>
      <c r="G255" s="51">
        <v>0</v>
      </c>
    </row>
    <row r="256" spans="1:7" x14ac:dyDescent="0.25">
      <c r="A256" s="53" t="s">
        <v>77</v>
      </c>
      <c r="B256" s="50" t="str">
        <f>"200"</f>
        <v>200</v>
      </c>
      <c r="C256" s="50">
        <v>1.59</v>
      </c>
      <c r="D256" s="50">
        <v>3.44</v>
      </c>
      <c r="E256" s="50">
        <v>8.64</v>
      </c>
      <c r="F256" s="50">
        <v>107.48</v>
      </c>
      <c r="G256" s="51">
        <v>0</v>
      </c>
    </row>
    <row r="257" spans="1:18" x14ac:dyDescent="0.25">
      <c r="A257" s="53" t="s">
        <v>78</v>
      </c>
      <c r="B257" s="50" t="str">
        <f>"50/50"</f>
        <v>50/50</v>
      </c>
      <c r="C257" s="50">
        <v>14.77</v>
      </c>
      <c r="D257" s="50">
        <v>14.93</v>
      </c>
      <c r="E257" s="50">
        <v>3.64</v>
      </c>
      <c r="F257" s="50">
        <v>197.84</v>
      </c>
      <c r="G257" s="51">
        <v>3.2</v>
      </c>
    </row>
    <row r="258" spans="1:18" x14ac:dyDescent="0.25">
      <c r="A258" s="53" t="s">
        <v>287</v>
      </c>
      <c r="B258" s="50" t="str">
        <f>"150"</f>
        <v>150</v>
      </c>
      <c r="C258" s="50">
        <v>3.06</v>
      </c>
      <c r="D258" s="50">
        <v>4.72</v>
      </c>
      <c r="E258" s="50">
        <v>20.100000000000001</v>
      </c>
      <c r="F258" s="50">
        <v>137.16</v>
      </c>
      <c r="G258" s="51">
        <v>0</v>
      </c>
    </row>
    <row r="259" spans="1:18" x14ac:dyDescent="0.25">
      <c r="A259" s="53" t="s">
        <v>133</v>
      </c>
      <c r="B259" s="50" t="str">
        <f>"200"</f>
        <v>200</v>
      </c>
      <c r="C259" s="50">
        <v>0.46</v>
      </c>
      <c r="D259" s="50">
        <v>0.1</v>
      </c>
      <c r="E259" s="50">
        <v>17.41</v>
      </c>
      <c r="F259" s="50">
        <v>70.87</v>
      </c>
      <c r="G259" s="51">
        <v>20.5</v>
      </c>
    </row>
    <row r="260" spans="1:18" x14ac:dyDescent="0.25">
      <c r="A260" s="53" t="s">
        <v>17</v>
      </c>
      <c r="B260" s="50" t="str">
        <f>"40"</f>
        <v>40</v>
      </c>
      <c r="C260" s="50">
        <v>2.64</v>
      </c>
      <c r="D260" s="50">
        <v>0.48</v>
      </c>
      <c r="E260" s="50">
        <v>13.36</v>
      </c>
      <c r="F260" s="50">
        <v>70.709999999999994</v>
      </c>
      <c r="G260" s="51">
        <v>0</v>
      </c>
    </row>
    <row r="261" spans="1:18" x14ac:dyDescent="0.25">
      <c r="A261" s="54" t="s">
        <v>13</v>
      </c>
      <c r="B261" s="50"/>
      <c r="C261" s="50">
        <v>23.76</v>
      </c>
      <c r="D261" s="50">
        <f>SUM(D255:D260)</f>
        <v>27.720000000000002</v>
      </c>
      <c r="E261" s="50">
        <v>72.47</v>
      </c>
      <c r="F261" s="50">
        <f>SUM(F255:F260)</f>
        <v>661.6</v>
      </c>
      <c r="G261" s="51">
        <v>23.7</v>
      </c>
    </row>
    <row r="262" spans="1:18" x14ac:dyDescent="0.25">
      <c r="A262" s="54" t="s">
        <v>114</v>
      </c>
      <c r="B262" s="55"/>
      <c r="C262" s="50"/>
      <c r="D262" s="50"/>
      <c r="E262" s="50"/>
      <c r="F262" s="50"/>
      <c r="G262" s="51"/>
    </row>
    <row r="263" spans="1:18" x14ac:dyDescent="0.25">
      <c r="A263" s="53" t="s">
        <v>134</v>
      </c>
      <c r="B263" s="55">
        <v>70</v>
      </c>
      <c r="C263" s="50">
        <v>1.1200000000000001</v>
      </c>
      <c r="D263" s="50">
        <v>1.32</v>
      </c>
      <c r="E263" s="50">
        <v>30.92</v>
      </c>
      <c r="F263" s="50">
        <v>124.4</v>
      </c>
      <c r="G263" s="51">
        <v>2</v>
      </c>
    </row>
    <row r="264" spans="1:18" x14ac:dyDescent="0.25">
      <c r="A264" s="53" t="s">
        <v>283</v>
      </c>
      <c r="B264" s="55">
        <v>200</v>
      </c>
      <c r="C264" s="50">
        <v>0.22</v>
      </c>
      <c r="D264" s="50">
        <v>0.22</v>
      </c>
      <c r="E264" s="50">
        <v>5.35</v>
      </c>
      <c r="F264" s="50">
        <v>73</v>
      </c>
      <c r="G264" s="51">
        <v>0</v>
      </c>
    </row>
    <row r="265" spans="1:18" x14ac:dyDescent="0.25">
      <c r="A265" s="54" t="s">
        <v>13</v>
      </c>
      <c r="B265" s="55"/>
      <c r="C265" s="50">
        <f>SUM(C263:C264)</f>
        <v>1.34</v>
      </c>
      <c r="D265" s="50">
        <f>SUM(D263:D264)</f>
        <v>1.54</v>
      </c>
      <c r="E265" s="50">
        <f>SUM(E263:E264)</f>
        <v>36.270000000000003</v>
      </c>
      <c r="F265" s="50">
        <f>SUM(F263:F264)</f>
        <v>197.4</v>
      </c>
      <c r="G265" s="51">
        <v>2</v>
      </c>
    </row>
    <row r="266" spans="1:18" x14ac:dyDescent="0.25">
      <c r="A266" s="54" t="s">
        <v>129</v>
      </c>
      <c r="B266" s="50"/>
      <c r="C266" s="50"/>
      <c r="D266" s="50"/>
      <c r="E266" s="50"/>
      <c r="F266" s="50"/>
      <c r="G266" s="51"/>
    </row>
    <row r="267" spans="1:18" x14ac:dyDescent="0.25">
      <c r="A267" s="53" t="s">
        <v>284</v>
      </c>
      <c r="B267" s="55" t="s">
        <v>135</v>
      </c>
      <c r="C267" s="50">
        <v>12.1</v>
      </c>
      <c r="D267" s="50">
        <v>14.5</v>
      </c>
      <c r="E267" s="50">
        <v>21.1</v>
      </c>
      <c r="F267" s="50">
        <v>264</v>
      </c>
      <c r="G267" s="51">
        <v>6.9</v>
      </c>
    </row>
    <row r="268" spans="1:18" x14ac:dyDescent="0.25">
      <c r="A268" s="53" t="s">
        <v>17</v>
      </c>
      <c r="B268" s="55" t="s">
        <v>141</v>
      </c>
      <c r="C268" s="50">
        <v>2.64</v>
      </c>
      <c r="D268" s="50">
        <v>0.48</v>
      </c>
      <c r="E268" s="50">
        <v>13.36</v>
      </c>
      <c r="F268" s="50">
        <v>70.709999999999994</v>
      </c>
      <c r="G268" s="51">
        <v>0</v>
      </c>
    </row>
    <row r="269" spans="1:18" x14ac:dyDescent="0.25">
      <c r="A269" s="53" t="s">
        <v>24</v>
      </c>
      <c r="B269" s="55">
        <v>200</v>
      </c>
      <c r="C269" s="50">
        <v>0.48</v>
      </c>
      <c r="D269" s="50">
        <v>0.32</v>
      </c>
      <c r="E269" s="50">
        <v>26.08</v>
      </c>
      <c r="F269" s="50">
        <v>106.3</v>
      </c>
      <c r="G269" s="51">
        <v>3</v>
      </c>
    </row>
    <row r="270" spans="1:18" x14ac:dyDescent="0.25">
      <c r="A270" s="54" t="s">
        <v>13</v>
      </c>
      <c r="B270" s="50"/>
      <c r="C270" s="50">
        <f>SUM(C267:C269)</f>
        <v>15.22</v>
      </c>
      <c r="D270" s="50">
        <f>SUM(D267:D268)</f>
        <v>14.98</v>
      </c>
      <c r="E270" s="50">
        <f>SUM(E267:E269)</f>
        <v>60.54</v>
      </c>
      <c r="F270" s="50">
        <f>SUM(F267:F269)</f>
        <v>441.01</v>
      </c>
      <c r="G270" s="51">
        <v>12.9</v>
      </c>
    </row>
    <row r="271" spans="1:18" x14ac:dyDescent="0.25">
      <c r="A271" s="39" t="s">
        <v>18</v>
      </c>
      <c r="B271" s="40"/>
      <c r="C271" s="40">
        <v>51.53</v>
      </c>
      <c r="D271" s="40">
        <v>65.709999999999994</v>
      </c>
      <c r="E271" s="40">
        <v>250.94</v>
      </c>
      <c r="F271" s="40">
        <v>1806.49</v>
      </c>
      <c r="G271" s="41">
        <v>35.6</v>
      </c>
    </row>
    <row r="272" spans="1:18" ht="15.75" x14ac:dyDescent="0.25">
      <c r="B272" s="2"/>
      <c r="C272" s="4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5.75" x14ac:dyDescent="0.25">
      <c r="A273" s="2" t="s">
        <v>80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5.75" x14ac:dyDescent="0.25">
      <c r="A274" s="44"/>
      <c r="B274" s="177" t="s">
        <v>2</v>
      </c>
      <c r="C274" s="56" t="s">
        <v>4</v>
      </c>
      <c r="D274" s="56" t="s">
        <v>5</v>
      </c>
      <c r="E274" s="177" t="s">
        <v>6</v>
      </c>
      <c r="F274" s="178" t="s">
        <v>7</v>
      </c>
      <c r="G274" s="57"/>
    </row>
    <row r="275" spans="1:18" x14ac:dyDescent="0.25">
      <c r="A275" s="177" t="s">
        <v>1</v>
      </c>
      <c r="B275" s="177"/>
      <c r="C275" s="9" t="s">
        <v>8</v>
      </c>
      <c r="D275" s="9" t="s">
        <v>8</v>
      </c>
      <c r="E275" s="177"/>
      <c r="F275" s="179"/>
      <c r="G275" s="25" t="s">
        <v>9</v>
      </c>
    </row>
    <row r="276" spans="1:18" x14ac:dyDescent="0.25">
      <c r="A276" s="177"/>
      <c r="B276" s="11"/>
      <c r="C276" s="11"/>
      <c r="D276" s="11"/>
      <c r="E276" s="11"/>
      <c r="F276" s="11"/>
      <c r="G276" s="12"/>
    </row>
    <row r="277" spans="1:18" x14ac:dyDescent="0.25">
      <c r="A277" s="58" t="s">
        <v>140</v>
      </c>
      <c r="B277" s="37"/>
      <c r="C277" s="37"/>
      <c r="D277" s="37"/>
      <c r="E277" s="37"/>
      <c r="F277" s="37"/>
      <c r="G277" s="38"/>
    </row>
    <row r="278" spans="1:18" x14ac:dyDescent="0.25">
      <c r="A278" s="53" t="s">
        <v>285</v>
      </c>
      <c r="B278" s="50" t="str">
        <f>"200"</f>
        <v>200</v>
      </c>
      <c r="C278" s="50">
        <v>6.21</v>
      </c>
      <c r="D278" s="50">
        <v>5.25</v>
      </c>
      <c r="E278" s="50">
        <v>21.48</v>
      </c>
      <c r="F278" s="50">
        <v>184.36</v>
      </c>
      <c r="G278" s="51">
        <v>2.73</v>
      </c>
    </row>
    <row r="279" spans="1:18" x14ac:dyDescent="0.25">
      <c r="A279" s="53" t="s">
        <v>10</v>
      </c>
      <c r="B279" s="55">
        <v>200</v>
      </c>
      <c r="C279" s="50">
        <v>2.77</v>
      </c>
      <c r="D279" s="50">
        <v>0.35</v>
      </c>
      <c r="E279" s="50">
        <v>16.91</v>
      </c>
      <c r="F279" s="50">
        <v>83.62</v>
      </c>
      <c r="G279" s="51">
        <v>0</v>
      </c>
    </row>
    <row r="280" spans="1:18" x14ac:dyDescent="0.25">
      <c r="A280" s="53" t="s">
        <v>12</v>
      </c>
      <c r="B280" s="55">
        <v>30</v>
      </c>
      <c r="C280" s="50">
        <v>1.65</v>
      </c>
      <c r="D280" s="50">
        <v>0.3</v>
      </c>
      <c r="E280" s="50">
        <v>21.35</v>
      </c>
      <c r="F280" s="50">
        <v>75</v>
      </c>
      <c r="G280" s="51">
        <v>0</v>
      </c>
    </row>
    <row r="281" spans="1:18" x14ac:dyDescent="0.25">
      <c r="A281" s="54" t="s">
        <v>13</v>
      </c>
      <c r="B281" s="50"/>
      <c r="C281" s="50">
        <f>SUM(C278:C280)</f>
        <v>10.63</v>
      </c>
      <c r="D281" s="50">
        <f>SUM(D278:D280)</f>
        <v>5.8999999999999995</v>
      </c>
      <c r="E281" s="50">
        <f>SUM(E278:E280)</f>
        <v>59.74</v>
      </c>
      <c r="F281" s="50">
        <f>SUM(F278:F280)</f>
        <v>342.98</v>
      </c>
      <c r="G281" s="51">
        <v>2.73</v>
      </c>
    </row>
    <row r="282" spans="1:18" x14ac:dyDescent="0.25">
      <c r="A282" s="52" t="s">
        <v>14</v>
      </c>
      <c r="B282" s="50"/>
      <c r="C282" s="50"/>
      <c r="D282" s="50"/>
      <c r="E282" s="50"/>
      <c r="F282" s="50"/>
      <c r="G282" s="51"/>
    </row>
    <row r="283" spans="1:18" x14ac:dyDescent="0.25">
      <c r="A283" s="53" t="s">
        <v>34</v>
      </c>
      <c r="B283" s="55">
        <v>180</v>
      </c>
      <c r="C283" s="50">
        <v>0.8</v>
      </c>
      <c r="D283" s="50">
        <v>0.16</v>
      </c>
      <c r="E283" s="50">
        <v>16.16</v>
      </c>
      <c r="F283" s="50">
        <v>108</v>
      </c>
      <c r="G283" s="51">
        <v>3.2</v>
      </c>
    </row>
    <row r="284" spans="1:18" x14ac:dyDescent="0.25">
      <c r="A284" s="54" t="s">
        <v>13</v>
      </c>
      <c r="B284" s="50"/>
      <c r="C284" s="50">
        <v>0.8</v>
      </c>
      <c r="D284" s="50">
        <v>0.16</v>
      </c>
      <c r="E284" s="50">
        <v>16.16</v>
      </c>
      <c r="F284" s="50">
        <v>108</v>
      </c>
      <c r="G284" s="51">
        <v>3.2</v>
      </c>
    </row>
    <row r="285" spans="1:18" x14ac:dyDescent="0.25">
      <c r="A285" s="52" t="s">
        <v>164</v>
      </c>
      <c r="B285" s="50"/>
      <c r="C285" s="50"/>
      <c r="D285" s="50"/>
      <c r="E285" s="50"/>
      <c r="F285" s="50"/>
      <c r="G285" s="51"/>
    </row>
    <row r="286" spans="1:18" x14ac:dyDescent="0.25">
      <c r="A286" s="53" t="s">
        <v>162</v>
      </c>
      <c r="B286" s="55" t="s">
        <v>163</v>
      </c>
      <c r="C286" s="50">
        <v>2.94</v>
      </c>
      <c r="D286" s="50">
        <v>6.39</v>
      </c>
      <c r="E286" s="50">
        <v>6.91</v>
      </c>
      <c r="F286" s="50">
        <v>74.849999999999994</v>
      </c>
      <c r="G286" s="51">
        <v>0</v>
      </c>
    </row>
    <row r="287" spans="1:18" x14ac:dyDescent="0.25">
      <c r="A287" s="53" t="s">
        <v>82</v>
      </c>
      <c r="B287" s="50" t="str">
        <f>"200/10"</f>
        <v>200/10</v>
      </c>
      <c r="C287" s="50">
        <v>1.72</v>
      </c>
      <c r="D287" s="50">
        <v>4.92</v>
      </c>
      <c r="E287" s="50">
        <v>7.43</v>
      </c>
      <c r="F287" s="50">
        <v>100.79</v>
      </c>
      <c r="G287" s="51">
        <v>0</v>
      </c>
    </row>
    <row r="288" spans="1:18" x14ac:dyDescent="0.25">
      <c r="A288" s="53" t="s">
        <v>83</v>
      </c>
      <c r="B288" s="50" t="str">
        <f>"50/50"</f>
        <v>50/50</v>
      </c>
      <c r="C288" s="50">
        <v>13.26</v>
      </c>
      <c r="D288" s="50">
        <v>10.220000000000001</v>
      </c>
      <c r="E288" s="50">
        <v>3.72</v>
      </c>
      <c r="F288" s="50">
        <v>159.94999999999999</v>
      </c>
      <c r="G288" s="51">
        <v>2.4</v>
      </c>
    </row>
    <row r="289" spans="1:7" x14ac:dyDescent="0.25">
      <c r="A289" s="53" t="s">
        <v>84</v>
      </c>
      <c r="B289" s="50" t="str">
        <f>"150"</f>
        <v>150</v>
      </c>
      <c r="C289" s="50">
        <v>2.94</v>
      </c>
      <c r="D289" s="50">
        <v>4.5</v>
      </c>
      <c r="E289" s="50">
        <v>21.02</v>
      </c>
      <c r="F289" s="50">
        <v>149</v>
      </c>
      <c r="G289" s="51">
        <v>0</v>
      </c>
    </row>
    <row r="290" spans="1:7" x14ac:dyDescent="0.25">
      <c r="A290" s="53" t="s">
        <v>137</v>
      </c>
      <c r="B290" s="50" t="str">
        <f>"200"</f>
        <v>200</v>
      </c>
      <c r="C290" s="50">
        <v>0.7</v>
      </c>
      <c r="D290" s="50">
        <v>0.03</v>
      </c>
      <c r="E290" s="50">
        <v>16.8</v>
      </c>
      <c r="F290" s="50">
        <v>84.96</v>
      </c>
      <c r="G290" s="51">
        <v>20.5</v>
      </c>
    </row>
    <row r="291" spans="1:7" x14ac:dyDescent="0.25">
      <c r="A291" s="53" t="s">
        <v>12</v>
      </c>
      <c r="B291" s="55">
        <v>25</v>
      </c>
      <c r="C291" s="50">
        <v>2.97</v>
      </c>
      <c r="D291" s="50">
        <v>0.54</v>
      </c>
      <c r="E291" s="50">
        <v>15.03</v>
      </c>
      <c r="F291" s="50">
        <v>69.5</v>
      </c>
      <c r="G291" s="51">
        <v>0</v>
      </c>
    </row>
    <row r="292" spans="1:7" x14ac:dyDescent="0.25">
      <c r="A292" s="53" t="s">
        <v>17</v>
      </c>
      <c r="B292" s="55">
        <v>20</v>
      </c>
      <c r="C292" s="50">
        <v>1.32</v>
      </c>
      <c r="D292" s="50">
        <v>0.24</v>
      </c>
      <c r="E292" s="50">
        <v>6.68</v>
      </c>
      <c r="F292" s="50">
        <v>56.36</v>
      </c>
      <c r="G292" s="51">
        <v>0</v>
      </c>
    </row>
    <row r="293" spans="1:7" x14ac:dyDescent="0.25">
      <c r="A293" s="54" t="s">
        <v>13</v>
      </c>
      <c r="B293" s="50"/>
      <c r="C293" s="50">
        <f>SUM(C286:C292)</f>
        <v>25.85</v>
      </c>
      <c r="D293" s="50">
        <f>SUM(D286:D292)</f>
        <v>26.84</v>
      </c>
      <c r="E293" s="50">
        <f>SUM(E286:E292)</f>
        <v>77.59</v>
      </c>
      <c r="F293" s="50">
        <f>SUM(F286:F292)</f>
        <v>695.41</v>
      </c>
      <c r="G293" s="51">
        <v>22.9</v>
      </c>
    </row>
    <row r="294" spans="1:7" x14ac:dyDescent="0.25">
      <c r="A294" s="54" t="s">
        <v>138</v>
      </c>
      <c r="B294" s="50"/>
      <c r="C294" s="50"/>
      <c r="D294" s="50"/>
      <c r="E294" s="50"/>
      <c r="F294" s="50"/>
      <c r="G294" s="51"/>
    </row>
    <row r="295" spans="1:7" x14ac:dyDescent="0.25">
      <c r="A295" s="53" t="s">
        <v>44</v>
      </c>
      <c r="B295" s="55">
        <v>30</v>
      </c>
      <c r="C295" s="50">
        <v>3.75</v>
      </c>
      <c r="D295" s="50">
        <v>5.9</v>
      </c>
      <c r="E295" s="50">
        <v>27.2</v>
      </c>
      <c r="F295" s="50">
        <v>108</v>
      </c>
      <c r="G295" s="51">
        <v>0</v>
      </c>
    </row>
    <row r="296" spans="1:7" x14ac:dyDescent="0.25">
      <c r="A296" s="53" t="s">
        <v>86</v>
      </c>
      <c r="B296" s="55">
        <v>200</v>
      </c>
      <c r="C296" s="50">
        <v>0.11</v>
      </c>
      <c r="D296" s="50">
        <v>0.03</v>
      </c>
      <c r="E296" s="50">
        <v>10</v>
      </c>
      <c r="F296" s="50">
        <v>58</v>
      </c>
      <c r="G296" s="51">
        <v>0</v>
      </c>
    </row>
    <row r="297" spans="1:7" x14ac:dyDescent="0.25">
      <c r="A297" s="53" t="s">
        <v>11</v>
      </c>
      <c r="B297" s="55">
        <v>35</v>
      </c>
      <c r="C297" s="50">
        <v>1.98</v>
      </c>
      <c r="D297" s="50">
        <v>0.25</v>
      </c>
      <c r="E297" s="50">
        <v>12.08</v>
      </c>
      <c r="F297" s="50">
        <v>59.73</v>
      </c>
      <c r="G297" s="51">
        <v>3.2</v>
      </c>
    </row>
    <row r="298" spans="1:7" x14ac:dyDescent="0.25">
      <c r="A298" s="53" t="s">
        <v>13</v>
      </c>
      <c r="B298" s="50"/>
      <c r="C298" s="50">
        <f>SUM(C295:C297)</f>
        <v>5.84</v>
      </c>
      <c r="D298" s="50">
        <f>SUM(D295:D297)</f>
        <v>6.1800000000000006</v>
      </c>
      <c r="E298" s="50">
        <f>SUM(E295:E297)</f>
        <v>49.28</v>
      </c>
      <c r="F298" s="50">
        <f>SUM(F295:F297)</f>
        <v>225.73</v>
      </c>
      <c r="G298" s="51">
        <v>3.2</v>
      </c>
    </row>
    <row r="299" spans="1:7" x14ac:dyDescent="0.25">
      <c r="A299" s="54" t="s">
        <v>129</v>
      </c>
      <c r="B299" s="50"/>
      <c r="C299" s="50"/>
      <c r="D299" s="50"/>
      <c r="E299" s="50"/>
      <c r="F299" s="50"/>
      <c r="G299" s="51"/>
    </row>
    <row r="300" spans="1:7" x14ac:dyDescent="0.25">
      <c r="A300" s="53" t="s">
        <v>85</v>
      </c>
      <c r="B300" s="55">
        <v>220</v>
      </c>
      <c r="C300" s="50">
        <v>4.5999999999999996</v>
      </c>
      <c r="D300" s="50">
        <v>17.899999999999999</v>
      </c>
      <c r="E300" s="50">
        <v>51.6</v>
      </c>
      <c r="F300" s="50">
        <v>317</v>
      </c>
      <c r="G300" s="51">
        <v>0</v>
      </c>
    </row>
    <row r="301" spans="1:7" x14ac:dyDescent="0.25">
      <c r="A301" s="53" t="s">
        <v>139</v>
      </c>
      <c r="B301" s="55">
        <v>200</v>
      </c>
      <c r="C301" s="50">
        <v>1.98</v>
      </c>
      <c r="D301" s="50">
        <v>0.25</v>
      </c>
      <c r="E301" s="50">
        <v>12.08</v>
      </c>
      <c r="F301" s="50">
        <v>59.73</v>
      </c>
      <c r="G301" s="51">
        <v>0</v>
      </c>
    </row>
    <row r="302" spans="1:7" x14ac:dyDescent="0.25">
      <c r="A302" s="53" t="s">
        <v>12</v>
      </c>
      <c r="B302" s="55" t="s">
        <v>105</v>
      </c>
      <c r="C302" s="50">
        <v>1.65</v>
      </c>
      <c r="D302" s="50">
        <v>0.3</v>
      </c>
      <c r="E302" s="50">
        <v>8.35</v>
      </c>
      <c r="F302" s="50">
        <v>75</v>
      </c>
      <c r="G302" s="51">
        <v>0</v>
      </c>
    </row>
    <row r="303" spans="1:7" x14ac:dyDescent="0.25">
      <c r="A303" s="54" t="s">
        <v>13</v>
      </c>
      <c r="B303" s="50"/>
      <c r="C303" s="50">
        <f>SUM(C300:C302)</f>
        <v>8.23</v>
      </c>
      <c r="D303" s="50">
        <f>SUM(D300:D302)</f>
        <v>18.45</v>
      </c>
      <c r="E303" s="50">
        <f>SUM(E300:E302)</f>
        <v>72.03</v>
      </c>
      <c r="F303" s="50">
        <f>SUM(F300:F302)</f>
        <v>451.73</v>
      </c>
      <c r="G303" s="51">
        <v>0</v>
      </c>
    </row>
    <row r="304" spans="1:7" x14ac:dyDescent="0.25">
      <c r="A304" s="39" t="s">
        <v>18</v>
      </c>
      <c r="B304" s="40"/>
      <c r="C304" s="40">
        <v>51.35</v>
      </c>
      <c r="D304" s="40">
        <v>57.53</v>
      </c>
      <c r="E304" s="40">
        <v>274.8</v>
      </c>
      <c r="F304" s="40">
        <v>1824.05</v>
      </c>
      <c r="G304" s="41"/>
    </row>
  </sheetData>
  <mergeCells count="40">
    <mergeCell ref="A244:A245"/>
    <mergeCell ref="B243:B244"/>
    <mergeCell ref="E243:E244"/>
    <mergeCell ref="F243:F244"/>
    <mergeCell ref="E274:E275"/>
    <mergeCell ref="F274:F275"/>
    <mergeCell ref="A275:A276"/>
    <mergeCell ref="B274:B275"/>
    <mergeCell ref="B187:B188"/>
    <mergeCell ref="E187:E188"/>
    <mergeCell ref="F187:F188"/>
    <mergeCell ref="A218:A219"/>
    <mergeCell ref="B217:B218"/>
    <mergeCell ref="E217:E218"/>
    <mergeCell ref="A188:A189"/>
    <mergeCell ref="F217:F218"/>
    <mergeCell ref="F156:F157"/>
    <mergeCell ref="A126:A127"/>
    <mergeCell ref="B126:B127"/>
    <mergeCell ref="E126:E127"/>
    <mergeCell ref="F126:F127"/>
    <mergeCell ref="A156:A157"/>
    <mergeCell ref="B156:B157"/>
    <mergeCell ref="E156:E157"/>
    <mergeCell ref="B6:B7"/>
    <mergeCell ref="E6:E7"/>
    <mergeCell ref="F96:F97"/>
    <mergeCell ref="F6:F7"/>
    <mergeCell ref="A65:A66"/>
    <mergeCell ref="B65:B66"/>
    <mergeCell ref="E65:E66"/>
    <mergeCell ref="F65:F66"/>
    <mergeCell ref="A34:A35"/>
    <mergeCell ref="B34:B35"/>
    <mergeCell ref="E34:E35"/>
    <mergeCell ref="F34:F35"/>
    <mergeCell ref="A6:A7"/>
    <mergeCell ref="A96:A97"/>
    <mergeCell ref="B96:B97"/>
    <mergeCell ref="E96:E97"/>
  </mergeCells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2"/>
  <sheetViews>
    <sheetView tabSelected="1" topLeftCell="A91" zoomScale="90" zoomScaleNormal="90" workbookViewId="0">
      <selection activeCell="A129" sqref="A129"/>
    </sheetView>
  </sheetViews>
  <sheetFormatPr defaultRowHeight="15" x14ac:dyDescent="0.25"/>
  <cols>
    <col min="1" max="1" width="50.42578125" customWidth="1"/>
    <col min="2" max="2" width="10.5703125" bestFit="1" customWidth="1"/>
    <col min="3" max="3" width="10.140625" customWidth="1"/>
    <col min="4" max="4" width="9.140625" customWidth="1"/>
  </cols>
  <sheetData>
    <row r="1" spans="1:10" ht="15.75" x14ac:dyDescent="0.25">
      <c r="A1" s="64"/>
      <c r="B1" s="2"/>
      <c r="C1" s="4"/>
      <c r="D1" s="2"/>
      <c r="E1" s="2"/>
      <c r="F1" s="2"/>
      <c r="G1" s="3"/>
    </row>
    <row r="2" spans="1:10" ht="15.75" x14ac:dyDescent="0.25">
      <c r="A2" s="64"/>
      <c r="B2" s="1"/>
      <c r="C2" s="1"/>
      <c r="D2" s="1"/>
      <c r="E2" s="1"/>
      <c r="F2" s="1"/>
      <c r="G2" s="1"/>
    </row>
    <row r="3" spans="1:10" ht="15.75" x14ac:dyDescent="0.25">
      <c r="A3" s="64"/>
      <c r="B3" s="1"/>
      <c r="C3" s="1"/>
      <c r="D3" s="1"/>
      <c r="E3" s="1"/>
      <c r="F3" s="1"/>
      <c r="G3" s="1"/>
      <c r="J3" t="s">
        <v>372</v>
      </c>
    </row>
    <row r="4" spans="1:10" ht="21" x14ac:dyDescent="0.35">
      <c r="A4" s="65" t="s">
        <v>184</v>
      </c>
      <c r="B4" s="66"/>
      <c r="C4" s="66"/>
      <c r="D4" s="65" t="s">
        <v>377</v>
      </c>
      <c r="E4" s="65"/>
      <c r="F4" s="65"/>
      <c r="G4" s="68"/>
      <c r="J4" t="s">
        <v>373</v>
      </c>
    </row>
    <row r="5" spans="1:10" ht="15.75" x14ac:dyDescent="0.25">
      <c r="A5" s="68" t="s">
        <v>361</v>
      </c>
      <c r="B5" s="1"/>
      <c r="C5" s="1"/>
      <c r="D5" s="1"/>
      <c r="E5" s="1"/>
      <c r="F5" s="1"/>
      <c r="G5" s="1"/>
      <c r="J5" t="s">
        <v>374</v>
      </c>
    </row>
    <row r="6" spans="1:10" x14ac:dyDescent="0.25">
      <c r="A6" s="182" t="s">
        <v>1</v>
      </c>
      <c r="B6" s="182" t="s">
        <v>2</v>
      </c>
      <c r="C6" s="8" t="s">
        <v>4</v>
      </c>
      <c r="D6" s="8" t="s">
        <v>5</v>
      </c>
      <c r="E6" s="182" t="s">
        <v>6</v>
      </c>
      <c r="F6" s="182" t="s">
        <v>7</v>
      </c>
      <c r="G6" s="25"/>
    </row>
    <row r="7" spans="1:10" ht="15" customHeight="1" x14ac:dyDescent="0.25">
      <c r="A7" s="177"/>
      <c r="B7" s="177"/>
      <c r="C7" s="9" t="s">
        <v>8</v>
      </c>
      <c r="D7" s="9" t="s">
        <v>8</v>
      </c>
      <c r="E7" s="177"/>
      <c r="F7" s="177"/>
      <c r="G7" s="25" t="s">
        <v>9</v>
      </c>
    </row>
    <row r="8" spans="1:10" x14ac:dyDescent="0.25">
      <c r="A8" s="10" t="s">
        <v>150</v>
      </c>
      <c r="B8" s="11"/>
      <c r="C8" s="11"/>
      <c r="D8" s="11"/>
      <c r="E8" s="11"/>
      <c r="F8" s="11"/>
      <c r="G8" s="12"/>
    </row>
    <row r="9" spans="1:10" x14ac:dyDescent="0.25">
      <c r="A9" s="12" t="s">
        <v>375</v>
      </c>
      <c r="B9" s="26" t="s">
        <v>215</v>
      </c>
      <c r="C9" s="50">
        <v>5.55</v>
      </c>
      <c r="D9" s="50">
        <v>7.81</v>
      </c>
      <c r="E9" s="50">
        <v>22.37</v>
      </c>
      <c r="F9" s="11">
        <v>181.98</v>
      </c>
      <c r="G9" s="12">
        <v>0</v>
      </c>
    </row>
    <row r="10" spans="1:10" x14ac:dyDescent="0.25">
      <c r="A10" s="12" t="s">
        <v>10</v>
      </c>
      <c r="B10" s="11" t="str">
        <f>"200"</f>
        <v>200</v>
      </c>
      <c r="C10" s="50">
        <v>2.8</v>
      </c>
      <c r="D10" s="50">
        <v>2.2000000000000002</v>
      </c>
      <c r="E10" s="50">
        <v>14.8</v>
      </c>
      <c r="F10" s="11">
        <v>87</v>
      </c>
      <c r="G10" s="12">
        <v>0.52</v>
      </c>
    </row>
    <row r="11" spans="1:10" x14ac:dyDescent="0.25">
      <c r="A11" s="12" t="s">
        <v>119</v>
      </c>
      <c r="B11" s="26" t="s">
        <v>149</v>
      </c>
      <c r="C11" s="50">
        <v>2.37</v>
      </c>
      <c r="D11" s="50">
        <v>0.3</v>
      </c>
      <c r="E11" s="50">
        <v>14.49</v>
      </c>
      <c r="F11" s="11">
        <v>35.840000000000003</v>
      </c>
      <c r="G11" s="12">
        <v>0</v>
      </c>
    </row>
    <row r="12" spans="1:10" x14ac:dyDescent="0.25">
      <c r="A12" s="14" t="s">
        <v>13</v>
      </c>
      <c r="B12" s="160">
        <v>415</v>
      </c>
      <c r="C12" s="161">
        <f>SUM(C9:C11)</f>
        <v>10.719999999999999</v>
      </c>
      <c r="D12" s="161">
        <v>10.31</v>
      </c>
      <c r="E12" s="161">
        <v>51.66</v>
      </c>
      <c r="F12" s="160">
        <f>SUM(F9:F11)</f>
        <v>304.82000000000005</v>
      </c>
      <c r="G12" s="14">
        <v>0.52</v>
      </c>
    </row>
    <row r="13" spans="1:10" x14ac:dyDescent="0.25">
      <c r="A13" s="10" t="s">
        <v>14</v>
      </c>
      <c r="B13" s="11"/>
      <c r="C13" s="11"/>
      <c r="D13" s="11"/>
      <c r="E13" s="11"/>
      <c r="F13" s="11"/>
      <c r="G13" s="12"/>
    </row>
    <row r="14" spans="1:10" x14ac:dyDescent="0.25">
      <c r="A14" s="12" t="s">
        <v>376</v>
      </c>
      <c r="B14" s="11">
        <v>150</v>
      </c>
      <c r="C14" s="11">
        <v>5.22</v>
      </c>
      <c r="D14" s="11">
        <v>4.5</v>
      </c>
      <c r="E14" s="11">
        <v>7.56</v>
      </c>
      <c r="F14" s="11">
        <v>92</v>
      </c>
      <c r="G14" s="12">
        <v>0.54</v>
      </c>
    </row>
    <row r="15" spans="1:10" x14ac:dyDescent="0.25">
      <c r="A15" s="14" t="s">
        <v>13</v>
      </c>
      <c r="B15" s="160">
        <v>150</v>
      </c>
      <c r="C15" s="160">
        <v>5.22</v>
      </c>
      <c r="D15" s="160">
        <v>4.5</v>
      </c>
      <c r="E15" s="160">
        <v>7.56</v>
      </c>
      <c r="F15" s="160">
        <v>92</v>
      </c>
      <c r="G15" s="14">
        <v>0.54</v>
      </c>
    </row>
    <row r="16" spans="1:10" x14ac:dyDescent="0.25">
      <c r="A16" s="10" t="s">
        <v>273</v>
      </c>
      <c r="B16" s="11"/>
      <c r="C16" s="11"/>
      <c r="D16" s="11"/>
      <c r="E16" s="11"/>
      <c r="F16" s="11"/>
      <c r="G16" s="12"/>
    </row>
    <row r="17" spans="1:7" x14ac:dyDescent="0.25">
      <c r="A17" s="129" t="s">
        <v>300</v>
      </c>
      <c r="B17" s="137">
        <v>40</v>
      </c>
      <c r="C17" s="127">
        <v>2.5</v>
      </c>
      <c r="D17" s="127">
        <v>5.5</v>
      </c>
      <c r="E17" s="127">
        <v>0.8</v>
      </c>
      <c r="F17" s="127">
        <v>63</v>
      </c>
      <c r="G17" s="128">
        <v>0.4</v>
      </c>
    </row>
    <row r="18" spans="1:7" x14ac:dyDescent="0.25">
      <c r="A18" s="12" t="s">
        <v>301</v>
      </c>
      <c r="B18" s="138">
        <v>200</v>
      </c>
      <c r="C18" s="11">
        <v>5.27</v>
      </c>
      <c r="D18" s="11">
        <v>2.62</v>
      </c>
      <c r="E18" s="11">
        <v>7.53</v>
      </c>
      <c r="F18" s="11">
        <v>70.739999999999995</v>
      </c>
      <c r="G18" s="12">
        <v>4.29</v>
      </c>
    </row>
    <row r="19" spans="1:7" x14ac:dyDescent="0.25">
      <c r="A19" s="12" t="s">
        <v>288</v>
      </c>
      <c r="B19" s="138">
        <v>180</v>
      </c>
      <c r="C19" s="11">
        <v>16.87</v>
      </c>
      <c r="D19" s="11">
        <v>15.98</v>
      </c>
      <c r="E19" s="11">
        <v>18.38</v>
      </c>
      <c r="F19" s="11">
        <v>284.5</v>
      </c>
      <c r="G19" s="12">
        <v>1.1299999999999999</v>
      </c>
    </row>
    <row r="20" spans="1:7" x14ac:dyDescent="0.25">
      <c r="A20" s="12" t="s">
        <v>16</v>
      </c>
      <c r="B20" s="138">
        <v>180</v>
      </c>
      <c r="C20" s="11">
        <v>0.9</v>
      </c>
      <c r="D20" s="11">
        <v>0.05</v>
      </c>
      <c r="E20" s="11">
        <v>20.6</v>
      </c>
      <c r="F20" s="11">
        <v>89</v>
      </c>
      <c r="G20" s="12">
        <v>0.13</v>
      </c>
    </row>
    <row r="21" spans="1:7" x14ac:dyDescent="0.25">
      <c r="A21" s="12" t="s">
        <v>17</v>
      </c>
      <c r="B21" s="139" t="s">
        <v>141</v>
      </c>
      <c r="C21" s="11">
        <v>1.56</v>
      </c>
      <c r="D21" s="11">
        <v>0.36</v>
      </c>
      <c r="E21" s="11">
        <v>13.29</v>
      </c>
      <c r="F21" s="11">
        <v>64.2</v>
      </c>
      <c r="G21" s="12">
        <v>0</v>
      </c>
    </row>
    <row r="22" spans="1:7" x14ac:dyDescent="0.25">
      <c r="A22" s="14" t="s">
        <v>13</v>
      </c>
      <c r="B22" s="169">
        <v>640</v>
      </c>
      <c r="C22" s="160">
        <v>27.1</v>
      </c>
      <c r="D22" s="160">
        <v>24.51</v>
      </c>
      <c r="E22" s="160">
        <v>60.6</v>
      </c>
      <c r="F22" s="160">
        <v>571.44000000000005</v>
      </c>
      <c r="G22" s="14">
        <v>5.95</v>
      </c>
    </row>
    <row r="23" spans="1:7" x14ac:dyDescent="0.25">
      <c r="A23" s="14" t="s">
        <v>88</v>
      </c>
      <c r="B23" s="138"/>
      <c r="C23" s="11"/>
      <c r="D23" s="11"/>
      <c r="E23" s="11"/>
      <c r="F23" s="11"/>
      <c r="G23" s="12"/>
    </row>
    <row r="24" spans="1:7" x14ac:dyDescent="0.25">
      <c r="A24" s="12" t="s">
        <v>302</v>
      </c>
      <c r="B24" s="139" t="s">
        <v>116</v>
      </c>
      <c r="C24" s="11">
        <v>4.3</v>
      </c>
      <c r="D24" s="11">
        <v>2.2000000000000002</v>
      </c>
      <c r="E24" s="11">
        <v>40.4</v>
      </c>
      <c r="F24" s="11">
        <v>197</v>
      </c>
      <c r="G24" s="12">
        <v>0.05</v>
      </c>
    </row>
    <row r="25" spans="1:7" x14ac:dyDescent="0.25">
      <c r="A25" s="12" t="s">
        <v>289</v>
      </c>
      <c r="B25" s="138" t="str">
        <f>"200"</f>
        <v>200</v>
      </c>
      <c r="C25" s="11">
        <v>0.2</v>
      </c>
      <c r="D25" s="11">
        <v>0.03</v>
      </c>
      <c r="E25" s="11">
        <v>9.3000000000000007</v>
      </c>
      <c r="F25" s="11">
        <v>38</v>
      </c>
      <c r="G25" s="12">
        <v>1.1200000000000001</v>
      </c>
    </row>
    <row r="26" spans="1:7" x14ac:dyDescent="0.25">
      <c r="A26" s="14" t="s">
        <v>13</v>
      </c>
      <c r="B26" s="169">
        <v>270</v>
      </c>
      <c r="C26" s="160">
        <v>4.5</v>
      </c>
      <c r="D26" s="160">
        <v>2.23</v>
      </c>
      <c r="E26" s="160">
        <v>49.7</v>
      </c>
      <c r="F26" s="160">
        <v>235</v>
      </c>
      <c r="G26" s="14">
        <v>1.17</v>
      </c>
    </row>
    <row r="27" spans="1:7" x14ac:dyDescent="0.25">
      <c r="A27" s="14" t="s">
        <v>18</v>
      </c>
      <c r="B27" s="169">
        <v>1475</v>
      </c>
      <c r="C27" s="160">
        <v>58.26</v>
      </c>
      <c r="D27" s="160">
        <v>41.55</v>
      </c>
      <c r="E27" s="160">
        <v>169.52</v>
      </c>
      <c r="F27" s="170">
        <v>1203.26</v>
      </c>
      <c r="G27" s="171">
        <v>8.6999999999999993</v>
      </c>
    </row>
    <row r="28" spans="1:7" x14ac:dyDescent="0.25">
      <c r="B28" s="140"/>
    </row>
    <row r="29" spans="1:7" ht="15.75" x14ac:dyDescent="0.25">
      <c r="A29" s="132" t="s">
        <v>362</v>
      </c>
      <c r="B29" s="141"/>
      <c r="C29" s="4"/>
      <c r="D29" s="2"/>
      <c r="E29" s="2"/>
      <c r="F29" s="2"/>
      <c r="G29" s="3"/>
    </row>
    <row r="30" spans="1:7" ht="15.75" x14ac:dyDescent="0.25">
      <c r="A30" s="1"/>
      <c r="B30" s="3"/>
      <c r="C30" s="1"/>
      <c r="D30" s="1"/>
      <c r="E30" s="1"/>
      <c r="F30" s="1"/>
      <c r="G30" s="1"/>
    </row>
    <row r="31" spans="1:7" x14ac:dyDescent="0.25">
      <c r="A31" s="182" t="s">
        <v>1</v>
      </c>
      <c r="B31" s="188" t="s">
        <v>2</v>
      </c>
      <c r="C31" s="8" t="s">
        <v>4</v>
      </c>
      <c r="D31" s="8" t="s">
        <v>5</v>
      </c>
      <c r="E31" s="182" t="s">
        <v>6</v>
      </c>
      <c r="F31" s="182" t="s">
        <v>7</v>
      </c>
      <c r="G31" s="25"/>
    </row>
    <row r="32" spans="1:7" x14ac:dyDescent="0.25">
      <c r="A32" s="177"/>
      <c r="B32" s="189"/>
      <c r="C32" s="9" t="s">
        <v>8</v>
      </c>
      <c r="D32" s="9" t="s">
        <v>8</v>
      </c>
      <c r="E32" s="177"/>
      <c r="F32" s="177"/>
      <c r="G32" s="25" t="s">
        <v>9</v>
      </c>
    </row>
    <row r="33" spans="1:7" x14ac:dyDescent="0.25">
      <c r="A33" s="10" t="s">
        <v>20</v>
      </c>
      <c r="B33" s="138"/>
      <c r="C33" s="11"/>
      <c r="D33" s="11"/>
      <c r="E33" s="11"/>
      <c r="F33" s="11"/>
      <c r="G33" s="12"/>
    </row>
    <row r="34" spans="1:7" x14ac:dyDescent="0.25">
      <c r="A34" s="12" t="s">
        <v>303</v>
      </c>
      <c r="B34" s="138">
        <v>180</v>
      </c>
      <c r="C34" s="11">
        <v>20.2</v>
      </c>
      <c r="D34" s="11">
        <v>14.9</v>
      </c>
      <c r="E34" s="11">
        <v>24.5</v>
      </c>
      <c r="F34" s="11">
        <v>315</v>
      </c>
      <c r="G34" s="12">
        <v>0.26</v>
      </c>
    </row>
    <row r="35" spans="1:7" x14ac:dyDescent="0.25">
      <c r="A35" s="12" t="s">
        <v>22</v>
      </c>
      <c r="B35" s="138" t="str">
        <f>"200"</f>
        <v>200</v>
      </c>
      <c r="C35" s="11">
        <v>3.6</v>
      </c>
      <c r="D35" s="11">
        <v>3.3</v>
      </c>
      <c r="E35" s="11">
        <v>13.7</v>
      </c>
      <c r="F35" s="11">
        <v>100</v>
      </c>
      <c r="G35" s="12">
        <v>0.52</v>
      </c>
    </row>
    <row r="36" spans="1:7" x14ac:dyDescent="0.25">
      <c r="A36" s="12" t="s">
        <v>304</v>
      </c>
      <c r="B36" s="138">
        <v>35</v>
      </c>
      <c r="C36" s="11">
        <v>2.37</v>
      </c>
      <c r="D36" s="11">
        <v>0.3</v>
      </c>
      <c r="E36" s="11">
        <v>14.49</v>
      </c>
      <c r="F36" s="11">
        <v>35.840000000000003</v>
      </c>
      <c r="G36" s="12">
        <v>0.52</v>
      </c>
    </row>
    <row r="37" spans="1:7" x14ac:dyDescent="0.25">
      <c r="A37" s="14" t="s">
        <v>13</v>
      </c>
      <c r="B37" s="169">
        <v>415</v>
      </c>
      <c r="C37" s="160">
        <v>26.17</v>
      </c>
      <c r="D37" s="160">
        <v>18.5</v>
      </c>
      <c r="E37" s="160">
        <v>52.69</v>
      </c>
      <c r="F37" s="160">
        <v>450.84</v>
      </c>
      <c r="G37" s="14">
        <v>1.3</v>
      </c>
    </row>
    <row r="38" spans="1:7" x14ac:dyDescent="0.25">
      <c r="A38" s="10" t="s">
        <v>23</v>
      </c>
      <c r="B38" s="138"/>
      <c r="C38" s="11"/>
      <c r="D38" s="11"/>
      <c r="E38" s="11"/>
      <c r="F38" s="11"/>
      <c r="G38" s="12"/>
    </row>
    <row r="39" spans="1:7" x14ac:dyDescent="0.25">
      <c r="A39" s="12" t="s">
        <v>24</v>
      </c>
      <c r="B39" s="139" t="s">
        <v>240</v>
      </c>
      <c r="C39" s="11">
        <v>0</v>
      </c>
      <c r="D39" s="11">
        <v>0</v>
      </c>
      <c r="E39" s="11">
        <v>10.5</v>
      </c>
      <c r="F39" s="11">
        <v>42</v>
      </c>
      <c r="G39" s="12">
        <v>0</v>
      </c>
    </row>
    <row r="40" spans="1:7" x14ac:dyDescent="0.25">
      <c r="A40" s="14" t="s">
        <v>13</v>
      </c>
      <c r="B40" s="169">
        <v>150</v>
      </c>
      <c r="C40" s="160">
        <v>0</v>
      </c>
      <c r="D40" s="160">
        <v>0</v>
      </c>
      <c r="E40" s="160">
        <v>10.5</v>
      </c>
      <c r="F40" s="160">
        <v>42</v>
      </c>
      <c r="G40" s="14">
        <v>0</v>
      </c>
    </row>
    <row r="41" spans="1:7" x14ac:dyDescent="0.25">
      <c r="A41" s="10" t="s">
        <v>25</v>
      </c>
      <c r="B41" s="138"/>
      <c r="C41" s="11"/>
      <c r="D41" s="11"/>
      <c r="E41" s="11"/>
      <c r="F41" s="11"/>
      <c r="G41" s="12"/>
    </row>
    <row r="42" spans="1:7" x14ac:dyDescent="0.25">
      <c r="A42" s="12" t="s">
        <v>305</v>
      </c>
      <c r="B42" s="138">
        <v>60</v>
      </c>
      <c r="C42" s="11">
        <v>1.6</v>
      </c>
      <c r="D42" s="11">
        <v>6.09</v>
      </c>
      <c r="E42" s="11">
        <v>3.07</v>
      </c>
      <c r="F42" s="11">
        <v>69.599999999999994</v>
      </c>
      <c r="G42" s="12">
        <v>0</v>
      </c>
    </row>
    <row r="43" spans="1:7" x14ac:dyDescent="0.25">
      <c r="A43" s="12" t="s">
        <v>323</v>
      </c>
      <c r="B43" s="138">
        <v>200</v>
      </c>
      <c r="C43" s="11">
        <v>6.2</v>
      </c>
      <c r="D43" s="11">
        <v>1.5</v>
      </c>
      <c r="E43" s="11">
        <v>11</v>
      </c>
      <c r="F43" s="11">
        <v>83</v>
      </c>
      <c r="G43" s="12">
        <v>3.93</v>
      </c>
    </row>
    <row r="44" spans="1:7" x14ac:dyDescent="0.25">
      <c r="A44" s="130" t="s">
        <v>307</v>
      </c>
      <c r="B44" s="142">
        <v>70</v>
      </c>
      <c r="C44" s="131">
        <v>11.4</v>
      </c>
      <c r="D44" s="131">
        <v>11.2</v>
      </c>
      <c r="E44" s="131">
        <v>13.5</v>
      </c>
      <c r="F44" s="131">
        <v>202</v>
      </c>
      <c r="G44" s="130">
        <v>1</v>
      </c>
    </row>
    <row r="45" spans="1:7" x14ac:dyDescent="0.25">
      <c r="A45" s="12" t="s">
        <v>306</v>
      </c>
      <c r="B45" s="138">
        <v>110</v>
      </c>
      <c r="C45" s="11">
        <v>9.91</v>
      </c>
      <c r="D45" s="11">
        <v>1.1599999999999999</v>
      </c>
      <c r="E45" s="11">
        <v>62.12</v>
      </c>
      <c r="F45" s="11">
        <v>352</v>
      </c>
      <c r="G45" s="12">
        <v>0</v>
      </c>
    </row>
    <row r="46" spans="1:7" x14ac:dyDescent="0.25">
      <c r="A46" s="12" t="s">
        <v>152</v>
      </c>
      <c r="B46" s="138">
        <v>180</v>
      </c>
      <c r="C46" s="11">
        <v>1.36</v>
      </c>
      <c r="D46" s="11">
        <v>0</v>
      </c>
      <c r="E46" s="11">
        <v>29.02</v>
      </c>
      <c r="F46" s="11">
        <v>116.19</v>
      </c>
      <c r="G46" s="12">
        <v>0.4</v>
      </c>
    </row>
    <row r="47" spans="1:7" x14ac:dyDescent="0.25">
      <c r="A47" s="12" t="s">
        <v>17</v>
      </c>
      <c r="B47" s="138" t="str">
        <f>"40"</f>
        <v>40</v>
      </c>
      <c r="C47" s="11">
        <v>2.64</v>
      </c>
      <c r="D47" s="11">
        <v>0.48</v>
      </c>
      <c r="E47" s="11">
        <v>13.36</v>
      </c>
      <c r="F47" s="11">
        <v>70.709999999999994</v>
      </c>
      <c r="G47" s="12">
        <v>0</v>
      </c>
    </row>
    <row r="48" spans="1:7" x14ac:dyDescent="0.25">
      <c r="A48" s="14" t="s">
        <v>13</v>
      </c>
      <c r="B48" s="169">
        <v>660</v>
      </c>
      <c r="C48" s="160">
        <v>33.11</v>
      </c>
      <c r="D48" s="160">
        <v>20.43</v>
      </c>
      <c r="E48" s="160">
        <v>132.07</v>
      </c>
      <c r="F48" s="160">
        <v>893.5</v>
      </c>
      <c r="G48" s="14">
        <v>5.33</v>
      </c>
    </row>
    <row r="49" spans="1:7" x14ac:dyDescent="0.25">
      <c r="A49" s="126" t="s">
        <v>292</v>
      </c>
      <c r="B49" s="137">
        <v>100</v>
      </c>
      <c r="C49" s="127">
        <v>0.4</v>
      </c>
      <c r="D49" s="127">
        <v>0.4</v>
      </c>
      <c r="E49" s="127">
        <v>9.8000000000000007</v>
      </c>
      <c r="F49" s="127">
        <v>44</v>
      </c>
      <c r="G49" s="128">
        <v>10</v>
      </c>
    </row>
    <row r="50" spans="1:7" x14ac:dyDescent="0.25">
      <c r="A50" s="12" t="s">
        <v>291</v>
      </c>
      <c r="B50" s="138">
        <v>60</v>
      </c>
      <c r="C50" s="11">
        <v>7</v>
      </c>
      <c r="D50" s="11">
        <v>19</v>
      </c>
      <c r="E50" s="11">
        <v>66.400000000000006</v>
      </c>
      <c r="F50" s="11">
        <v>475</v>
      </c>
      <c r="G50" s="12">
        <v>0</v>
      </c>
    </row>
    <row r="51" spans="1:7" x14ac:dyDescent="0.25">
      <c r="A51" s="12" t="s">
        <v>308</v>
      </c>
      <c r="B51" s="139">
        <v>200</v>
      </c>
      <c r="C51" s="11">
        <v>5.5</v>
      </c>
      <c r="D51" s="11">
        <v>5.6</v>
      </c>
      <c r="E51" s="11">
        <v>8.6</v>
      </c>
      <c r="F51" s="11">
        <v>106</v>
      </c>
      <c r="G51" s="12">
        <v>1.04</v>
      </c>
    </row>
    <row r="52" spans="1:7" x14ac:dyDescent="0.25">
      <c r="A52" s="14" t="s">
        <v>13</v>
      </c>
      <c r="B52" s="169">
        <v>360</v>
      </c>
      <c r="C52" s="160">
        <v>12.9</v>
      </c>
      <c r="D52" s="160">
        <v>25</v>
      </c>
      <c r="E52" s="160">
        <v>84.8</v>
      </c>
      <c r="F52" s="160">
        <v>625</v>
      </c>
      <c r="G52" s="14">
        <v>1.04</v>
      </c>
    </row>
    <row r="53" spans="1:7" x14ac:dyDescent="0.25">
      <c r="A53" s="14" t="s">
        <v>18</v>
      </c>
      <c r="B53" s="169">
        <v>1580</v>
      </c>
      <c r="C53" s="160">
        <v>72.180000000000007</v>
      </c>
      <c r="D53" s="160">
        <v>63.93</v>
      </c>
      <c r="E53" s="160">
        <v>332.75</v>
      </c>
      <c r="F53" s="160">
        <v>2011.14</v>
      </c>
      <c r="G53" s="14">
        <v>17.63</v>
      </c>
    </row>
    <row r="55" spans="1:7" ht="15.75" x14ac:dyDescent="0.25">
      <c r="A55" s="132" t="s">
        <v>363</v>
      </c>
      <c r="B55" s="2"/>
      <c r="C55" s="4"/>
      <c r="D55" s="2"/>
      <c r="E55" s="2"/>
      <c r="F55" s="2"/>
      <c r="G55" s="3"/>
    </row>
    <row r="56" spans="1:7" ht="15.75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82" t="s">
        <v>1</v>
      </c>
      <c r="B57" s="182" t="s">
        <v>2</v>
      </c>
      <c r="C57" s="8" t="s">
        <v>4</v>
      </c>
      <c r="D57" s="8" t="s">
        <v>5</v>
      </c>
      <c r="E57" s="182" t="s">
        <v>6</v>
      </c>
      <c r="F57" s="182" t="s">
        <v>7</v>
      </c>
      <c r="G57" s="25"/>
    </row>
    <row r="58" spans="1:7" x14ac:dyDescent="0.25">
      <c r="A58" s="177"/>
      <c r="B58" s="177"/>
      <c r="C58" s="9" t="s">
        <v>8</v>
      </c>
      <c r="D58" s="9" t="s">
        <v>8</v>
      </c>
      <c r="E58" s="177"/>
      <c r="F58" s="177"/>
      <c r="G58" s="25" t="s">
        <v>9</v>
      </c>
    </row>
    <row r="59" spans="1:7" x14ac:dyDescent="0.25">
      <c r="A59" s="10" t="s">
        <v>37</v>
      </c>
      <c r="B59" s="11"/>
      <c r="C59" s="11"/>
      <c r="D59" s="11"/>
      <c r="E59" s="11"/>
      <c r="F59" s="11"/>
      <c r="G59" s="12"/>
    </row>
    <row r="60" spans="1:7" x14ac:dyDescent="0.25">
      <c r="A60" t="s">
        <v>290</v>
      </c>
      <c r="B60" s="11">
        <v>180</v>
      </c>
      <c r="C60" s="11">
        <v>3.09</v>
      </c>
      <c r="D60" s="11">
        <v>4.07</v>
      </c>
      <c r="E60" s="11">
        <v>32.090000000000003</v>
      </c>
      <c r="F60" s="11">
        <v>177</v>
      </c>
      <c r="G60" s="12">
        <v>0</v>
      </c>
    </row>
    <row r="61" spans="1:7" x14ac:dyDescent="0.25">
      <c r="A61" s="12" t="s">
        <v>341</v>
      </c>
      <c r="B61" s="26" t="s">
        <v>294</v>
      </c>
      <c r="C61" s="11">
        <v>2.37</v>
      </c>
      <c r="D61" s="11">
        <v>0.3</v>
      </c>
      <c r="E61" s="11">
        <v>14.49</v>
      </c>
      <c r="F61" s="11">
        <v>35.840000000000003</v>
      </c>
      <c r="G61" s="12">
        <v>0.52</v>
      </c>
    </row>
    <row r="62" spans="1:7" x14ac:dyDescent="0.25">
      <c r="A62" s="12" t="s">
        <v>293</v>
      </c>
      <c r="B62" s="11" t="str">
        <f>"200"</f>
        <v>200</v>
      </c>
      <c r="C62" s="11">
        <v>0.1</v>
      </c>
      <c r="D62" s="11">
        <v>0.03</v>
      </c>
      <c r="E62" s="11">
        <v>9.1</v>
      </c>
      <c r="F62" s="11">
        <v>25</v>
      </c>
      <c r="G62" s="12">
        <v>0</v>
      </c>
    </row>
    <row r="63" spans="1:7" x14ac:dyDescent="0.25">
      <c r="A63" s="14" t="s">
        <v>13</v>
      </c>
      <c r="B63" s="160">
        <v>415</v>
      </c>
      <c r="C63" s="160">
        <f>SUM(C60:C62)</f>
        <v>5.56</v>
      </c>
      <c r="D63" s="160">
        <f>SUM(D60:D62)</f>
        <v>4.4000000000000004</v>
      </c>
      <c r="E63" s="160">
        <f>SUM(E60:E62)</f>
        <v>55.680000000000007</v>
      </c>
      <c r="F63" s="160">
        <f>SUM(F60:F62)</f>
        <v>237.84</v>
      </c>
      <c r="G63" s="14">
        <v>0.52</v>
      </c>
    </row>
    <row r="64" spans="1:7" x14ac:dyDescent="0.25">
      <c r="A64" s="10" t="s">
        <v>31</v>
      </c>
      <c r="B64" s="11"/>
      <c r="C64" s="11"/>
      <c r="D64" s="11"/>
      <c r="E64" s="11"/>
      <c r="F64" s="11"/>
      <c r="G64" s="12"/>
    </row>
    <row r="65" spans="1:7" x14ac:dyDescent="0.25">
      <c r="A65" s="12" t="s">
        <v>92</v>
      </c>
      <c r="B65" s="11">
        <v>150</v>
      </c>
      <c r="C65" s="11">
        <v>5.22</v>
      </c>
      <c r="D65" s="11">
        <v>4.5</v>
      </c>
      <c r="E65" s="11">
        <v>7.56</v>
      </c>
      <c r="F65" s="11">
        <v>92</v>
      </c>
      <c r="G65" s="12">
        <v>0.54</v>
      </c>
    </row>
    <row r="66" spans="1:7" x14ac:dyDescent="0.25">
      <c r="A66" s="14" t="s">
        <v>13</v>
      </c>
      <c r="B66" s="160">
        <v>150</v>
      </c>
      <c r="C66" s="160">
        <v>5.22</v>
      </c>
      <c r="D66" s="160">
        <v>4.5</v>
      </c>
      <c r="E66" s="160">
        <v>7.56</v>
      </c>
      <c r="F66" s="160">
        <v>92</v>
      </c>
      <c r="G66" s="14">
        <v>0.54</v>
      </c>
    </row>
    <row r="67" spans="1:7" x14ac:dyDescent="0.25">
      <c r="A67" s="10" t="s">
        <v>32</v>
      </c>
      <c r="B67" s="11"/>
      <c r="C67" s="11"/>
      <c r="D67" s="11"/>
      <c r="E67" s="11"/>
      <c r="F67" s="11"/>
      <c r="G67" s="12"/>
    </row>
    <row r="68" spans="1:7" x14ac:dyDescent="0.25">
      <c r="A68" s="12" t="s">
        <v>296</v>
      </c>
      <c r="B68" s="26">
        <v>40</v>
      </c>
      <c r="C68" s="11">
        <v>0</v>
      </c>
      <c r="D68" s="11">
        <v>0</v>
      </c>
      <c r="E68" s="11">
        <v>3</v>
      </c>
      <c r="F68" s="11">
        <v>12</v>
      </c>
      <c r="G68" s="12">
        <v>0</v>
      </c>
    </row>
    <row r="69" spans="1:7" x14ac:dyDescent="0.25">
      <c r="A69" s="12" t="s">
        <v>33</v>
      </c>
      <c r="B69" s="11">
        <v>200</v>
      </c>
      <c r="C69" s="11">
        <v>0.84</v>
      </c>
      <c r="D69" s="11">
        <v>0.67</v>
      </c>
      <c r="E69" s="11">
        <v>3.69</v>
      </c>
      <c r="F69" s="11">
        <v>24.66</v>
      </c>
      <c r="G69" s="12">
        <v>9.8699999999999992</v>
      </c>
    </row>
    <row r="70" spans="1:7" x14ac:dyDescent="0.25">
      <c r="A70" s="12" t="s">
        <v>295</v>
      </c>
      <c r="B70" s="11">
        <v>120</v>
      </c>
      <c r="C70" s="11">
        <v>9.8000000000000007</v>
      </c>
      <c r="D70" s="11">
        <v>4.9000000000000004</v>
      </c>
      <c r="E70" s="11">
        <v>25.4</v>
      </c>
      <c r="F70" s="11">
        <v>177.3</v>
      </c>
      <c r="G70" s="12">
        <v>0</v>
      </c>
    </row>
    <row r="71" spans="1:7" x14ac:dyDescent="0.25">
      <c r="A71" s="12" t="s">
        <v>297</v>
      </c>
      <c r="B71" s="11">
        <v>60</v>
      </c>
      <c r="C71" s="11">
        <v>7.1</v>
      </c>
      <c r="D71" s="11">
        <v>7.22</v>
      </c>
      <c r="E71" s="11">
        <v>5.46</v>
      </c>
      <c r="F71" s="11">
        <v>158.43</v>
      </c>
      <c r="G71" s="12">
        <v>11.48</v>
      </c>
    </row>
    <row r="72" spans="1:7" x14ac:dyDescent="0.25">
      <c r="A72" s="12" t="s">
        <v>298</v>
      </c>
      <c r="B72" s="11">
        <v>180</v>
      </c>
      <c r="C72" s="11">
        <v>0.9</v>
      </c>
      <c r="D72" s="11">
        <v>0.05</v>
      </c>
      <c r="E72" s="11">
        <v>20.6</v>
      </c>
      <c r="F72" s="11">
        <v>89</v>
      </c>
      <c r="G72" s="12">
        <v>0.13</v>
      </c>
    </row>
    <row r="73" spans="1:7" x14ac:dyDescent="0.25">
      <c r="A73" s="12" t="s">
        <v>17</v>
      </c>
      <c r="B73" s="11" t="str">
        <f>"40"</f>
        <v>40</v>
      </c>
      <c r="C73" s="11">
        <v>2.34</v>
      </c>
      <c r="D73" s="11">
        <v>0.54</v>
      </c>
      <c r="E73" s="11">
        <v>19.93</v>
      </c>
      <c r="F73" s="11">
        <v>96</v>
      </c>
      <c r="G73" s="12">
        <v>0</v>
      </c>
    </row>
    <row r="74" spans="1:7" x14ac:dyDescent="0.25">
      <c r="A74" s="14" t="s">
        <v>13</v>
      </c>
      <c r="B74" s="160">
        <v>640</v>
      </c>
      <c r="C74" s="160">
        <f>SUM(C68:C73)</f>
        <v>20.98</v>
      </c>
      <c r="D74" s="160">
        <v>13.38</v>
      </c>
      <c r="E74" s="160">
        <f>SUM(E68:E73)</f>
        <v>78.08</v>
      </c>
      <c r="F74" s="160">
        <f>SUM(F68:F73)</f>
        <v>557.39</v>
      </c>
      <c r="G74" s="14">
        <v>21.48</v>
      </c>
    </row>
    <row r="75" spans="1:7" x14ac:dyDescent="0.25">
      <c r="A75" s="14" t="s">
        <v>142</v>
      </c>
      <c r="B75" s="11"/>
      <c r="C75" s="11"/>
      <c r="D75" s="11"/>
      <c r="E75" s="11"/>
      <c r="F75" s="11"/>
      <c r="G75" s="12"/>
    </row>
    <row r="76" spans="1:7" x14ac:dyDescent="0.25">
      <c r="A76" s="12" t="s">
        <v>35</v>
      </c>
      <c r="B76" s="26">
        <v>70</v>
      </c>
      <c r="C76" s="11">
        <v>5.5</v>
      </c>
      <c r="D76" s="11">
        <v>6</v>
      </c>
      <c r="E76" s="11">
        <v>36.799999999999997</v>
      </c>
      <c r="F76" s="11">
        <v>223</v>
      </c>
      <c r="G76" s="12">
        <v>0.03</v>
      </c>
    </row>
    <row r="77" spans="1:7" x14ac:dyDescent="0.25">
      <c r="A77" s="12" t="s">
        <v>299</v>
      </c>
      <c r="B77" s="26">
        <v>200</v>
      </c>
      <c r="C77" s="11">
        <v>2.8</v>
      </c>
      <c r="D77" s="11">
        <v>2.2000000000000002</v>
      </c>
      <c r="E77" s="11">
        <v>14.8</v>
      </c>
      <c r="F77" s="11">
        <v>87</v>
      </c>
      <c r="G77" s="12">
        <v>0.52</v>
      </c>
    </row>
    <row r="78" spans="1:7" x14ac:dyDescent="0.25">
      <c r="A78" s="14" t="s">
        <v>13</v>
      </c>
      <c r="B78" s="160">
        <v>270</v>
      </c>
      <c r="C78" s="160">
        <f>SUM(C76:C77)</f>
        <v>8.3000000000000007</v>
      </c>
      <c r="D78" s="160">
        <f>SUM(D76:D77)</f>
        <v>8.1999999999999993</v>
      </c>
      <c r="E78" s="160">
        <f>SUM(E76:E77)</f>
        <v>51.599999999999994</v>
      </c>
      <c r="F78" s="160">
        <f>SUM(F76:F77)</f>
        <v>310</v>
      </c>
      <c r="G78" s="14">
        <v>0.55000000000000004</v>
      </c>
    </row>
    <row r="79" spans="1:7" x14ac:dyDescent="0.25">
      <c r="A79" s="14" t="s">
        <v>18</v>
      </c>
      <c r="B79" s="160">
        <v>1475</v>
      </c>
      <c r="C79" s="160">
        <v>40.06</v>
      </c>
      <c r="D79" s="160">
        <v>30.48</v>
      </c>
      <c r="E79" s="160">
        <v>192.92</v>
      </c>
      <c r="F79" s="160">
        <v>1197.23</v>
      </c>
      <c r="G79" s="14">
        <v>23.09</v>
      </c>
    </row>
    <row r="81" spans="1:7" ht="15.75" x14ac:dyDescent="0.25">
      <c r="A81" s="132" t="s">
        <v>364</v>
      </c>
      <c r="B81" s="2"/>
      <c r="C81" s="4"/>
      <c r="D81" s="2"/>
      <c r="E81" s="2"/>
      <c r="F81" s="2"/>
      <c r="G81" s="3"/>
    </row>
    <row r="82" spans="1:7" ht="15.75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77" t="s">
        <v>1</v>
      </c>
      <c r="B83" s="177" t="s">
        <v>2</v>
      </c>
      <c r="C83" s="28" t="s">
        <v>4</v>
      </c>
      <c r="D83" s="9" t="s">
        <v>5</v>
      </c>
      <c r="E83" s="177" t="s">
        <v>6</v>
      </c>
      <c r="F83" s="178" t="s">
        <v>7</v>
      </c>
      <c r="G83" s="25"/>
    </row>
    <row r="84" spans="1:7" x14ac:dyDescent="0.25">
      <c r="A84" s="177"/>
      <c r="B84" s="177"/>
      <c r="C84" s="9" t="s">
        <v>8</v>
      </c>
      <c r="D84" s="9" t="s">
        <v>8</v>
      </c>
      <c r="E84" s="177"/>
      <c r="F84" s="179"/>
      <c r="G84" s="25" t="s">
        <v>9</v>
      </c>
    </row>
    <row r="85" spans="1:7" x14ac:dyDescent="0.25">
      <c r="A85" s="10" t="s">
        <v>154</v>
      </c>
      <c r="B85" s="11"/>
      <c r="C85" s="11"/>
      <c r="D85" s="11"/>
      <c r="E85" s="11"/>
      <c r="F85" s="11"/>
      <c r="G85" s="12"/>
    </row>
    <row r="86" spans="1:7" x14ac:dyDescent="0.25">
      <c r="A86" s="12" t="s">
        <v>309</v>
      </c>
      <c r="B86" s="11">
        <v>180</v>
      </c>
      <c r="C86" s="11">
        <v>4.3</v>
      </c>
      <c r="D86" s="11">
        <v>3.5</v>
      </c>
      <c r="E86" s="11">
        <v>14.12</v>
      </c>
      <c r="F86" s="11">
        <v>108</v>
      </c>
      <c r="G86" s="12">
        <v>0.66</v>
      </c>
    </row>
    <row r="87" spans="1:7" x14ac:dyDescent="0.25">
      <c r="A87" s="12" t="s">
        <v>310</v>
      </c>
      <c r="B87" s="11" t="str">
        <f>"200"</f>
        <v>200</v>
      </c>
      <c r="C87" s="11">
        <v>3.6</v>
      </c>
      <c r="D87" s="11">
        <v>3.3</v>
      </c>
      <c r="E87" s="11">
        <v>13.7</v>
      </c>
      <c r="F87" s="11">
        <v>100</v>
      </c>
      <c r="G87" s="12">
        <v>0.52</v>
      </c>
    </row>
    <row r="88" spans="1:7" x14ac:dyDescent="0.25">
      <c r="A88" s="12" t="s">
        <v>119</v>
      </c>
      <c r="B88" s="26" t="s">
        <v>294</v>
      </c>
      <c r="C88" s="11">
        <v>2.37</v>
      </c>
      <c r="D88" s="11">
        <v>0.3</v>
      </c>
      <c r="E88" s="11">
        <v>14.49</v>
      </c>
      <c r="F88" s="11">
        <v>35.840000000000003</v>
      </c>
      <c r="G88" s="12">
        <v>0.52</v>
      </c>
    </row>
    <row r="89" spans="1:7" x14ac:dyDescent="0.25">
      <c r="A89" s="14" t="s">
        <v>13</v>
      </c>
      <c r="B89" s="160">
        <v>415</v>
      </c>
      <c r="C89" s="160">
        <f>SUM(C86:C88)</f>
        <v>10.27</v>
      </c>
      <c r="D89" s="160">
        <f>SUM(D86:D88)</f>
        <v>7.1</v>
      </c>
      <c r="E89" s="160">
        <v>42.31</v>
      </c>
      <c r="F89" s="160">
        <f>SUM(F86:F88)</f>
        <v>243.84</v>
      </c>
      <c r="G89" s="14">
        <v>1.7</v>
      </c>
    </row>
    <row r="90" spans="1:7" x14ac:dyDescent="0.25">
      <c r="A90" s="14" t="s">
        <v>144</v>
      </c>
      <c r="B90" s="11"/>
      <c r="C90" s="11"/>
      <c r="D90" s="11"/>
      <c r="E90" s="11"/>
      <c r="F90" s="11"/>
      <c r="G90" s="12"/>
    </row>
    <row r="91" spans="1:7" x14ac:dyDescent="0.25">
      <c r="A91" s="14" t="s">
        <v>311</v>
      </c>
      <c r="B91" s="26" t="s">
        <v>175</v>
      </c>
      <c r="C91" s="11">
        <v>0.4</v>
      </c>
      <c r="D91" s="11">
        <v>0.4</v>
      </c>
      <c r="E91" s="11">
        <v>9.8000000000000007</v>
      </c>
      <c r="F91" s="11">
        <v>44</v>
      </c>
      <c r="G91" s="12">
        <v>10</v>
      </c>
    </row>
    <row r="92" spans="1:7" x14ac:dyDescent="0.25">
      <c r="A92" s="10" t="s">
        <v>54</v>
      </c>
      <c r="B92" s="11"/>
      <c r="C92" s="11"/>
      <c r="D92" s="11"/>
      <c r="E92" s="11"/>
      <c r="F92" s="11"/>
      <c r="G92" s="12"/>
    </row>
    <row r="93" spans="1:7" x14ac:dyDescent="0.25">
      <c r="A93" s="12" t="s">
        <v>315</v>
      </c>
      <c r="B93" s="11">
        <v>40</v>
      </c>
      <c r="C93" s="11">
        <v>1.83</v>
      </c>
      <c r="D93" s="11">
        <v>12.09</v>
      </c>
      <c r="E93" s="11">
        <v>7.43</v>
      </c>
      <c r="F93" s="11">
        <v>146.30000000000001</v>
      </c>
      <c r="G93" s="12">
        <v>6.76</v>
      </c>
    </row>
    <row r="94" spans="1:7" x14ac:dyDescent="0.25">
      <c r="A94" s="12" t="s">
        <v>312</v>
      </c>
      <c r="B94" s="11">
        <v>200</v>
      </c>
      <c r="C94" s="11">
        <v>1.7</v>
      </c>
      <c r="D94" s="11">
        <v>4.4000000000000004</v>
      </c>
      <c r="E94" s="11">
        <v>8</v>
      </c>
      <c r="F94" s="11">
        <v>86.17</v>
      </c>
      <c r="G94" s="12">
        <v>16.22</v>
      </c>
    </row>
    <row r="95" spans="1:7" x14ac:dyDescent="0.25">
      <c r="A95" s="12" t="s">
        <v>313</v>
      </c>
      <c r="B95" s="11">
        <v>180</v>
      </c>
      <c r="C95" s="11">
        <v>20.8</v>
      </c>
      <c r="D95" s="11">
        <v>20.2</v>
      </c>
      <c r="E95" s="11">
        <v>30.8</v>
      </c>
      <c r="F95" s="11">
        <v>392</v>
      </c>
      <c r="G95" s="12">
        <v>0.52</v>
      </c>
    </row>
    <row r="96" spans="1:7" x14ac:dyDescent="0.25">
      <c r="A96" s="12" t="s">
        <v>314</v>
      </c>
      <c r="B96" s="11">
        <v>180</v>
      </c>
      <c r="C96" s="11">
        <v>1.36</v>
      </c>
      <c r="D96" s="11">
        <v>0</v>
      </c>
      <c r="E96" s="11">
        <v>29.02</v>
      </c>
      <c r="F96" s="11">
        <v>116.19</v>
      </c>
      <c r="G96" s="12">
        <v>0.4</v>
      </c>
    </row>
    <row r="97" spans="1:7" x14ac:dyDescent="0.25">
      <c r="A97" s="12" t="s">
        <v>17</v>
      </c>
      <c r="B97" s="26" t="s">
        <v>141</v>
      </c>
      <c r="C97" s="11">
        <v>1.56</v>
      </c>
      <c r="D97" s="11">
        <v>0.36</v>
      </c>
      <c r="E97" s="11">
        <v>13.29</v>
      </c>
      <c r="F97" s="11">
        <v>64.2</v>
      </c>
      <c r="G97" s="12">
        <v>0</v>
      </c>
    </row>
    <row r="98" spans="1:7" x14ac:dyDescent="0.25">
      <c r="A98" s="14" t="s">
        <v>13</v>
      </c>
      <c r="B98" s="160">
        <v>640</v>
      </c>
      <c r="C98" s="160">
        <v>27.25</v>
      </c>
      <c r="D98" s="160">
        <v>37.049999999999997</v>
      </c>
      <c r="E98" s="160">
        <v>88.54</v>
      </c>
      <c r="F98" s="160">
        <f>SUM(F93:F97)</f>
        <v>804.86000000000013</v>
      </c>
      <c r="G98" s="14">
        <v>23.9</v>
      </c>
    </row>
    <row r="99" spans="1:7" x14ac:dyDescent="0.25">
      <c r="A99" s="14" t="s">
        <v>173</v>
      </c>
      <c r="B99" s="11"/>
      <c r="C99" s="11"/>
      <c r="D99" s="11"/>
      <c r="E99" s="11"/>
      <c r="F99" s="11"/>
      <c r="G99" s="12"/>
    </row>
    <row r="100" spans="1:7" x14ac:dyDescent="0.25">
      <c r="A100" s="12" t="s">
        <v>316</v>
      </c>
      <c r="B100" s="26" t="s">
        <v>141</v>
      </c>
      <c r="C100" s="11">
        <v>4.5</v>
      </c>
      <c r="D100" s="11">
        <v>6</v>
      </c>
      <c r="E100" s="11">
        <v>68</v>
      </c>
      <c r="F100" s="11">
        <v>340</v>
      </c>
      <c r="G100" s="12">
        <v>0</v>
      </c>
    </row>
    <row r="101" spans="1:7" x14ac:dyDescent="0.25">
      <c r="A101" s="12" t="s">
        <v>370</v>
      </c>
      <c r="B101" s="26">
        <v>40</v>
      </c>
      <c r="C101" s="11">
        <v>12.7</v>
      </c>
      <c r="D101" s="11">
        <v>11.5</v>
      </c>
      <c r="E101" s="11">
        <v>0.7</v>
      </c>
      <c r="F101" s="11">
        <v>157.5</v>
      </c>
      <c r="G101" s="12">
        <v>0</v>
      </c>
    </row>
    <row r="102" spans="1:7" x14ac:dyDescent="0.25">
      <c r="A102" s="12" t="s">
        <v>317</v>
      </c>
      <c r="B102" s="11" t="str">
        <f>"200"</f>
        <v>200</v>
      </c>
      <c r="C102" s="11">
        <v>0.2</v>
      </c>
      <c r="D102" s="11">
        <v>0.03</v>
      </c>
      <c r="E102" s="11">
        <v>9.3000000000000007</v>
      </c>
      <c r="F102" s="11">
        <v>38</v>
      </c>
      <c r="G102" s="12">
        <v>1.1200000000000001</v>
      </c>
    </row>
    <row r="103" spans="1:7" x14ac:dyDescent="0.25">
      <c r="A103" s="14" t="s">
        <v>13</v>
      </c>
      <c r="B103" s="160">
        <v>280</v>
      </c>
      <c r="C103" s="160">
        <f>SUM(C100:C102)</f>
        <v>17.399999999999999</v>
      </c>
      <c r="D103" s="160">
        <f>SUM(D100:D102)</f>
        <v>17.53</v>
      </c>
      <c r="E103" s="160">
        <f>SUM(E100:E102)</f>
        <v>78</v>
      </c>
      <c r="F103" s="160">
        <f>SUM(F100:F102)</f>
        <v>535.5</v>
      </c>
      <c r="G103" s="14">
        <v>1.1200000000000001</v>
      </c>
    </row>
    <row r="104" spans="1:7" x14ac:dyDescent="0.25">
      <c r="A104" s="14" t="s">
        <v>18</v>
      </c>
      <c r="B104" s="160">
        <v>1455</v>
      </c>
      <c r="C104" s="160">
        <v>55.32</v>
      </c>
      <c r="D104" s="160">
        <v>62.08</v>
      </c>
      <c r="E104" s="160">
        <v>218.65</v>
      </c>
      <c r="F104" s="160">
        <v>1628.2</v>
      </c>
      <c r="G104" s="14">
        <v>1.1200000000000001</v>
      </c>
    </row>
    <row r="105" spans="1:7" ht="15.75" x14ac:dyDescent="0.25">
      <c r="A105" s="132" t="s">
        <v>365</v>
      </c>
      <c r="B105" s="2"/>
      <c r="C105" s="4"/>
      <c r="D105" s="2"/>
      <c r="E105" s="2"/>
      <c r="F105" s="2"/>
      <c r="G105" s="3"/>
    </row>
    <row r="106" spans="1:7" ht="15.75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84" t="s">
        <v>1</v>
      </c>
      <c r="B107" s="184" t="s">
        <v>2</v>
      </c>
      <c r="C107" s="5" t="s">
        <v>4</v>
      </c>
      <c r="D107" s="6" t="s">
        <v>5</v>
      </c>
      <c r="E107" s="184" t="s">
        <v>6</v>
      </c>
      <c r="F107" s="183" t="s">
        <v>7</v>
      </c>
      <c r="G107" s="25"/>
    </row>
    <row r="108" spans="1:7" x14ac:dyDescent="0.25">
      <c r="A108" s="184"/>
      <c r="B108" s="184"/>
      <c r="C108" s="6" t="s">
        <v>8</v>
      </c>
      <c r="D108" s="6" t="s">
        <v>8</v>
      </c>
      <c r="E108" s="184"/>
      <c r="F108" s="179"/>
      <c r="G108" s="25" t="s">
        <v>9</v>
      </c>
    </row>
    <row r="109" spans="1:7" x14ac:dyDescent="0.25">
      <c r="A109" s="16" t="s">
        <v>156</v>
      </c>
      <c r="B109" s="20"/>
      <c r="C109" s="20"/>
      <c r="D109" s="20"/>
      <c r="E109" s="20"/>
      <c r="F109" s="20"/>
      <c r="G109" s="25"/>
    </row>
    <row r="110" spans="1:7" x14ac:dyDescent="0.25">
      <c r="A110" s="133" t="s">
        <v>378</v>
      </c>
      <c r="B110" s="134">
        <v>40</v>
      </c>
      <c r="C110" s="134">
        <v>5.09</v>
      </c>
      <c r="D110" s="134">
        <v>5.98</v>
      </c>
      <c r="E110" s="134">
        <v>8.44</v>
      </c>
      <c r="F110" s="134">
        <v>108.09</v>
      </c>
      <c r="G110" s="135">
        <v>25.28</v>
      </c>
    </row>
    <row r="111" spans="1:7" x14ac:dyDescent="0.25">
      <c r="A111" s="18" t="s">
        <v>318</v>
      </c>
      <c r="B111" s="20">
        <v>150</v>
      </c>
      <c r="C111" s="20">
        <v>8.6999999999999993</v>
      </c>
      <c r="D111" s="20">
        <v>13.8</v>
      </c>
      <c r="E111" s="20">
        <v>1.6</v>
      </c>
      <c r="F111" s="20">
        <v>165</v>
      </c>
      <c r="G111" s="25">
        <v>0.13</v>
      </c>
    </row>
    <row r="112" spans="1:7" x14ac:dyDescent="0.25">
      <c r="A112" s="18" t="s">
        <v>319</v>
      </c>
      <c r="B112" s="20" t="str">
        <f>"200"</f>
        <v>200</v>
      </c>
      <c r="C112" s="20">
        <v>2.8</v>
      </c>
      <c r="D112" s="20">
        <v>2.2000000000000002</v>
      </c>
      <c r="E112" s="20">
        <v>14.8</v>
      </c>
      <c r="F112" s="20">
        <v>87</v>
      </c>
      <c r="G112" s="25">
        <v>0.52</v>
      </c>
    </row>
    <row r="113" spans="1:7" x14ac:dyDescent="0.25">
      <c r="A113" s="18" t="s">
        <v>342</v>
      </c>
      <c r="B113" s="31" t="s">
        <v>294</v>
      </c>
      <c r="C113" s="20">
        <v>2.37</v>
      </c>
      <c r="D113" s="20">
        <v>0.3</v>
      </c>
      <c r="E113" s="20">
        <v>14.49</v>
      </c>
      <c r="F113" s="20">
        <v>35.840000000000003</v>
      </c>
      <c r="G113" s="25">
        <v>0.52</v>
      </c>
    </row>
    <row r="114" spans="1:7" x14ac:dyDescent="0.25">
      <c r="A114" s="19" t="s">
        <v>13</v>
      </c>
      <c r="B114" s="167">
        <v>425</v>
      </c>
      <c r="C114" s="167">
        <v>18.96</v>
      </c>
      <c r="D114" s="167">
        <v>22.28</v>
      </c>
      <c r="E114" s="167">
        <v>39.33</v>
      </c>
      <c r="F114" s="167">
        <v>395.93</v>
      </c>
      <c r="G114" s="168">
        <v>26.45</v>
      </c>
    </row>
    <row r="115" spans="1:7" x14ac:dyDescent="0.25">
      <c r="A115" s="16" t="s">
        <v>14</v>
      </c>
      <c r="B115" s="20"/>
      <c r="C115" s="20"/>
      <c r="D115" s="20"/>
      <c r="E115" s="20"/>
      <c r="F115" s="20"/>
      <c r="G115" s="25"/>
    </row>
    <row r="116" spans="1:7" x14ac:dyDescent="0.25">
      <c r="A116" s="18" t="s">
        <v>379</v>
      </c>
      <c r="B116" s="31" t="s">
        <v>240</v>
      </c>
      <c r="C116" s="20">
        <v>0.12</v>
      </c>
      <c r="D116" s="20">
        <v>0.12</v>
      </c>
      <c r="E116" s="20">
        <v>17.91</v>
      </c>
      <c r="F116" s="20">
        <v>73.2</v>
      </c>
      <c r="G116" s="30">
        <v>1.29</v>
      </c>
    </row>
    <row r="117" spans="1:7" x14ac:dyDescent="0.25">
      <c r="A117" s="19" t="s">
        <v>13</v>
      </c>
      <c r="B117" s="167">
        <v>150</v>
      </c>
      <c r="C117" s="167">
        <v>0.12</v>
      </c>
      <c r="D117" s="167">
        <v>0.12</v>
      </c>
      <c r="E117" s="167">
        <v>17.91</v>
      </c>
      <c r="F117" s="167">
        <v>73.2</v>
      </c>
      <c r="G117" s="168">
        <v>1.29</v>
      </c>
    </row>
    <row r="118" spans="1:7" x14ac:dyDescent="0.25">
      <c r="A118" s="16" t="s">
        <v>48</v>
      </c>
      <c r="B118" s="20"/>
      <c r="C118" s="20"/>
      <c r="D118" s="20"/>
      <c r="E118" s="20"/>
      <c r="F118" s="20"/>
      <c r="G118" s="25"/>
    </row>
    <row r="119" spans="1:7" x14ac:dyDescent="0.25">
      <c r="A119" s="174" t="s">
        <v>371</v>
      </c>
      <c r="B119" s="175">
        <v>60</v>
      </c>
      <c r="C119" s="175"/>
      <c r="D119" s="175"/>
      <c r="E119" s="175"/>
      <c r="F119" s="175"/>
      <c r="G119" s="176"/>
    </row>
    <row r="120" spans="1:7" x14ac:dyDescent="0.25">
      <c r="A120" s="173" t="s">
        <v>380</v>
      </c>
      <c r="B120" s="20">
        <v>200</v>
      </c>
      <c r="C120" s="20">
        <v>2.31</v>
      </c>
      <c r="D120" s="20">
        <v>7.73</v>
      </c>
      <c r="E120" s="20">
        <v>15.42</v>
      </c>
      <c r="F120" s="20">
        <v>140.6</v>
      </c>
      <c r="G120" s="25">
        <v>8.1999999999999993</v>
      </c>
    </row>
    <row r="121" spans="1:7" x14ac:dyDescent="0.25">
      <c r="A121" s="18" t="s">
        <v>381</v>
      </c>
      <c r="B121" s="20">
        <v>120</v>
      </c>
      <c r="C121" s="20">
        <v>5.5</v>
      </c>
      <c r="D121" s="20">
        <v>4.2</v>
      </c>
      <c r="E121" s="20">
        <v>33.299999999999997</v>
      </c>
      <c r="F121" s="20">
        <v>196</v>
      </c>
      <c r="G121" s="25">
        <v>0</v>
      </c>
    </row>
    <row r="122" spans="1:7" x14ac:dyDescent="0.25">
      <c r="A122" s="18" t="s">
        <v>16</v>
      </c>
      <c r="B122" s="20">
        <v>180</v>
      </c>
      <c r="C122" s="20">
        <v>0.9</v>
      </c>
      <c r="D122" s="20">
        <v>0.05</v>
      </c>
      <c r="E122" s="20">
        <v>20.6</v>
      </c>
      <c r="F122" s="20">
        <v>89</v>
      </c>
      <c r="G122" s="25">
        <v>0.13</v>
      </c>
    </row>
    <row r="123" spans="1:7" x14ac:dyDescent="0.25">
      <c r="A123" s="18" t="s">
        <v>17</v>
      </c>
      <c r="B123" s="20">
        <v>40</v>
      </c>
      <c r="C123" s="20">
        <v>1.65</v>
      </c>
      <c r="D123" s="20">
        <v>0.36</v>
      </c>
      <c r="E123" s="20">
        <v>13.29</v>
      </c>
      <c r="F123" s="20">
        <v>64.2</v>
      </c>
      <c r="G123" s="25">
        <v>0</v>
      </c>
    </row>
    <row r="124" spans="1:7" x14ac:dyDescent="0.25">
      <c r="A124" s="19" t="s">
        <v>13</v>
      </c>
      <c r="B124" s="167">
        <v>600</v>
      </c>
      <c r="C124" s="167">
        <f>SUM(C120:C123)</f>
        <v>10.360000000000001</v>
      </c>
      <c r="D124" s="167">
        <f>SUM(D120:D123)</f>
        <v>12.34</v>
      </c>
      <c r="E124" s="167">
        <f>SUM(E120:E123)</f>
        <v>82.609999999999985</v>
      </c>
      <c r="F124" s="167">
        <f>SUM(F120:F123)</f>
        <v>489.8</v>
      </c>
      <c r="G124" s="168">
        <v>9.6300000000000008</v>
      </c>
    </row>
    <row r="125" spans="1:7" x14ac:dyDescent="0.25">
      <c r="A125" s="19" t="s">
        <v>114</v>
      </c>
      <c r="B125" s="20"/>
      <c r="C125" s="20"/>
      <c r="D125" s="20"/>
      <c r="E125" s="20"/>
      <c r="F125" s="20"/>
      <c r="G125" s="25"/>
    </row>
    <row r="126" spans="1:7" x14ac:dyDescent="0.25">
      <c r="A126" s="18" t="s">
        <v>316</v>
      </c>
      <c r="B126" s="31" t="s">
        <v>141</v>
      </c>
      <c r="C126" s="20">
        <v>4</v>
      </c>
      <c r="D126" s="20">
        <v>29</v>
      </c>
      <c r="E126" s="20">
        <v>64</v>
      </c>
      <c r="F126" s="20">
        <v>540</v>
      </c>
      <c r="G126" s="25">
        <v>1.2</v>
      </c>
    </row>
    <row r="127" spans="1:7" x14ac:dyDescent="0.25">
      <c r="A127" s="18" t="s">
        <v>382</v>
      </c>
      <c r="B127" s="31" t="s">
        <v>106</v>
      </c>
      <c r="C127" s="31" t="s">
        <v>320</v>
      </c>
      <c r="D127" s="20">
        <v>1.1000000000000001</v>
      </c>
      <c r="E127" s="20">
        <v>11.3</v>
      </c>
      <c r="F127" s="20">
        <v>59</v>
      </c>
      <c r="G127" s="20">
        <v>0.26</v>
      </c>
    </row>
    <row r="128" spans="1:7" x14ac:dyDescent="0.25">
      <c r="A128" s="130" t="s">
        <v>311</v>
      </c>
      <c r="B128" s="136" t="s">
        <v>321</v>
      </c>
      <c r="C128" s="136" t="s">
        <v>322</v>
      </c>
      <c r="D128" s="134">
        <v>0.3</v>
      </c>
      <c r="E128" s="134">
        <v>10.3</v>
      </c>
      <c r="F128" s="134">
        <v>46</v>
      </c>
      <c r="G128" s="134">
        <v>5</v>
      </c>
    </row>
    <row r="129" spans="1:7" x14ac:dyDescent="0.25">
      <c r="A129" s="19" t="s">
        <v>13</v>
      </c>
      <c r="B129" s="167">
        <v>340</v>
      </c>
      <c r="C129" s="167">
        <v>5.8</v>
      </c>
      <c r="D129" s="167">
        <v>30.4</v>
      </c>
      <c r="E129" s="167">
        <f>SUM(E126:E128)</f>
        <v>85.6</v>
      </c>
      <c r="F129" s="167">
        <f>SUM(F126:F128)</f>
        <v>645</v>
      </c>
      <c r="G129" s="167">
        <v>6.46</v>
      </c>
    </row>
    <row r="130" spans="1:7" x14ac:dyDescent="0.25">
      <c r="A130" s="14" t="s">
        <v>18</v>
      </c>
      <c r="B130" s="167">
        <v>1515</v>
      </c>
      <c r="C130" s="167">
        <v>50.54</v>
      </c>
      <c r="D130" s="167">
        <v>71.44</v>
      </c>
      <c r="E130" s="167">
        <v>226.55</v>
      </c>
      <c r="F130" s="167">
        <v>1725.93</v>
      </c>
      <c r="G130" s="168">
        <v>43.83</v>
      </c>
    </row>
    <row r="132" spans="1:7" ht="15.75" x14ac:dyDescent="0.25">
      <c r="A132" s="132" t="s">
        <v>328</v>
      </c>
      <c r="B132" s="2"/>
      <c r="C132" s="4"/>
      <c r="D132" s="2"/>
      <c r="E132" s="2"/>
      <c r="F132" s="2"/>
      <c r="G132" s="3"/>
    </row>
    <row r="133" spans="1:7" ht="15.75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90" t="s">
        <v>1</v>
      </c>
      <c r="B134" s="186" t="s">
        <v>2</v>
      </c>
      <c r="C134" s="46" t="s">
        <v>4</v>
      </c>
      <c r="D134" s="46" t="s">
        <v>5</v>
      </c>
      <c r="E134" s="186" t="s">
        <v>6</v>
      </c>
      <c r="F134" s="186" t="s">
        <v>7</v>
      </c>
      <c r="G134" s="47"/>
    </row>
    <row r="135" spans="1:7" x14ac:dyDescent="0.25">
      <c r="A135" s="185"/>
      <c r="B135" s="187"/>
      <c r="C135" s="48" t="s">
        <v>8</v>
      </c>
      <c r="D135" s="48" t="s">
        <v>8</v>
      </c>
      <c r="E135" s="187"/>
      <c r="F135" s="187"/>
      <c r="G135" s="49" t="s">
        <v>9</v>
      </c>
    </row>
    <row r="136" spans="1:7" x14ac:dyDescent="0.25">
      <c r="A136" s="52" t="s">
        <v>148</v>
      </c>
      <c r="B136" s="50"/>
      <c r="C136" s="50"/>
      <c r="D136" s="50"/>
      <c r="E136" s="50"/>
      <c r="F136" s="50"/>
      <c r="G136" s="51"/>
    </row>
    <row r="137" spans="1:7" x14ac:dyDescent="0.25">
      <c r="A137" s="53" t="s">
        <v>329</v>
      </c>
      <c r="B137" s="55" t="s">
        <v>215</v>
      </c>
      <c r="C137" s="17">
        <v>5</v>
      </c>
      <c r="D137" s="17">
        <v>7.8</v>
      </c>
      <c r="E137" s="17">
        <v>23.4</v>
      </c>
      <c r="F137" s="17">
        <v>184</v>
      </c>
      <c r="G137" s="12">
        <v>0.55000000000000004</v>
      </c>
    </row>
    <row r="138" spans="1:7" x14ac:dyDescent="0.25">
      <c r="A138" s="53" t="s">
        <v>52</v>
      </c>
      <c r="B138" s="50" t="str">
        <f>"200"</f>
        <v>200</v>
      </c>
      <c r="C138" s="17">
        <v>3.6</v>
      </c>
      <c r="D138" s="17">
        <v>3.3</v>
      </c>
      <c r="E138" s="17">
        <v>13.7</v>
      </c>
      <c r="F138" s="17">
        <v>100</v>
      </c>
      <c r="G138" s="12">
        <v>0.52</v>
      </c>
    </row>
    <row r="139" spans="1:7" x14ac:dyDescent="0.25">
      <c r="A139" s="53" t="s">
        <v>304</v>
      </c>
      <c r="B139" s="50">
        <v>35</v>
      </c>
      <c r="C139" s="17">
        <v>3.06</v>
      </c>
      <c r="D139" s="17">
        <v>9.43</v>
      </c>
      <c r="E139" s="17">
        <v>18.27</v>
      </c>
      <c r="F139" s="17">
        <v>170</v>
      </c>
      <c r="G139" s="12">
        <v>0</v>
      </c>
    </row>
    <row r="140" spans="1:7" x14ac:dyDescent="0.25">
      <c r="A140" s="54" t="s">
        <v>13</v>
      </c>
      <c r="B140" s="161">
        <v>415</v>
      </c>
      <c r="C140" s="157">
        <f>SUM(C137:C139)</f>
        <v>11.66</v>
      </c>
      <c r="D140" s="157">
        <f>SUM(D137:D139)</f>
        <v>20.53</v>
      </c>
      <c r="E140" s="157">
        <v>55.37</v>
      </c>
      <c r="F140" s="157">
        <f>SUM(F137:F139)</f>
        <v>454</v>
      </c>
      <c r="G140" s="14">
        <v>1.07</v>
      </c>
    </row>
    <row r="141" spans="1:7" x14ac:dyDescent="0.25">
      <c r="A141" s="52" t="s">
        <v>53</v>
      </c>
      <c r="B141" s="50"/>
      <c r="C141" s="17"/>
      <c r="D141" s="17"/>
      <c r="E141" s="17"/>
      <c r="F141" s="17"/>
      <c r="G141" s="12"/>
    </row>
    <row r="142" spans="1:7" x14ac:dyDescent="0.25">
      <c r="A142" s="53" t="s">
        <v>24</v>
      </c>
      <c r="B142" s="50">
        <v>150</v>
      </c>
      <c r="C142" s="17">
        <v>0</v>
      </c>
      <c r="D142" s="17">
        <v>0</v>
      </c>
      <c r="E142" s="17">
        <v>10.5</v>
      </c>
      <c r="F142" s="17">
        <v>42</v>
      </c>
      <c r="G142" s="12">
        <v>0</v>
      </c>
    </row>
    <row r="143" spans="1:7" x14ac:dyDescent="0.25">
      <c r="A143" s="54" t="s">
        <v>13</v>
      </c>
      <c r="B143" s="161">
        <v>150</v>
      </c>
      <c r="C143" s="157">
        <v>0</v>
      </c>
      <c r="D143" s="157">
        <v>0</v>
      </c>
      <c r="E143" s="157">
        <v>10.5</v>
      </c>
      <c r="F143" s="157">
        <v>42</v>
      </c>
      <c r="G143" s="14">
        <v>0</v>
      </c>
    </row>
    <row r="144" spans="1:7" x14ac:dyDescent="0.25">
      <c r="A144" s="52" t="s">
        <v>54</v>
      </c>
      <c r="B144" s="50"/>
      <c r="C144" s="17"/>
      <c r="D144" s="17"/>
      <c r="E144" s="17"/>
      <c r="F144" s="17"/>
      <c r="G144" s="12"/>
    </row>
    <row r="145" spans="1:7" x14ac:dyDescent="0.25">
      <c r="A145" s="53" t="s">
        <v>330</v>
      </c>
      <c r="B145" s="50">
        <v>60</v>
      </c>
      <c r="C145" s="17">
        <v>0.95</v>
      </c>
      <c r="D145" s="17">
        <v>7.17</v>
      </c>
      <c r="E145" s="17">
        <v>10.44</v>
      </c>
      <c r="F145" s="17">
        <v>109.11</v>
      </c>
      <c r="G145" s="12">
        <v>5.59</v>
      </c>
    </row>
    <row r="146" spans="1:7" x14ac:dyDescent="0.25">
      <c r="A146" s="53" t="s">
        <v>331</v>
      </c>
      <c r="B146" s="50">
        <v>200</v>
      </c>
      <c r="C146" s="17">
        <v>1.92</v>
      </c>
      <c r="D146" s="17">
        <v>6.33</v>
      </c>
      <c r="E146" s="17">
        <v>10.050000000000001</v>
      </c>
      <c r="F146" s="17">
        <v>104.12</v>
      </c>
      <c r="G146" s="12">
        <v>12.35</v>
      </c>
    </row>
    <row r="147" spans="1:7" x14ac:dyDescent="0.25">
      <c r="A147" s="53" t="s">
        <v>332</v>
      </c>
      <c r="B147" s="50">
        <v>180</v>
      </c>
      <c r="C147" s="17">
        <v>12.39</v>
      </c>
      <c r="D147" s="17">
        <v>4.93</v>
      </c>
      <c r="E147" s="17">
        <v>13.67</v>
      </c>
      <c r="F147" s="17">
        <v>148.66999999999999</v>
      </c>
      <c r="G147" s="12">
        <v>5.81</v>
      </c>
    </row>
    <row r="148" spans="1:7" x14ac:dyDescent="0.25">
      <c r="A148" s="53" t="s">
        <v>333</v>
      </c>
      <c r="B148" s="50">
        <v>180</v>
      </c>
      <c r="C148" s="17">
        <v>1.36</v>
      </c>
      <c r="D148" s="17">
        <v>0</v>
      </c>
      <c r="E148" s="17">
        <v>29.02</v>
      </c>
      <c r="F148" s="17">
        <v>116.19</v>
      </c>
      <c r="G148" s="12">
        <v>0.4</v>
      </c>
    </row>
    <row r="149" spans="1:7" x14ac:dyDescent="0.25">
      <c r="A149" s="53" t="s">
        <v>17</v>
      </c>
      <c r="B149" s="50">
        <v>40</v>
      </c>
      <c r="C149" s="17">
        <v>1.56</v>
      </c>
      <c r="D149" s="17">
        <v>0.36</v>
      </c>
      <c r="E149" s="17">
        <v>13.29</v>
      </c>
      <c r="F149" s="17">
        <v>64.2</v>
      </c>
      <c r="G149" s="12">
        <v>0</v>
      </c>
    </row>
    <row r="150" spans="1:7" x14ac:dyDescent="0.25">
      <c r="A150" s="54" t="s">
        <v>13</v>
      </c>
      <c r="B150" s="161">
        <v>660</v>
      </c>
      <c r="C150" s="157">
        <v>18.18</v>
      </c>
      <c r="D150" s="157">
        <v>18.79</v>
      </c>
      <c r="E150" s="157">
        <v>76.47</v>
      </c>
      <c r="F150" s="157">
        <f>SUM(F145:F149)</f>
        <v>542.29</v>
      </c>
      <c r="G150" s="14">
        <v>24.15</v>
      </c>
    </row>
    <row r="151" spans="1:7" x14ac:dyDescent="0.25">
      <c r="A151" s="19" t="s">
        <v>114</v>
      </c>
      <c r="B151" s="20"/>
      <c r="C151" s="20"/>
      <c r="D151" s="20"/>
      <c r="E151" s="20"/>
      <c r="F151" s="20"/>
      <c r="G151" s="25"/>
    </row>
    <row r="152" spans="1:7" x14ac:dyDescent="0.25">
      <c r="A152" s="18" t="s">
        <v>334</v>
      </c>
      <c r="B152" s="33">
        <v>70</v>
      </c>
      <c r="C152" s="17">
        <v>8.1</v>
      </c>
      <c r="D152" s="17">
        <v>5.0999999999999996</v>
      </c>
      <c r="E152" s="17">
        <v>27.6</v>
      </c>
      <c r="F152" s="17">
        <v>191</v>
      </c>
      <c r="G152" s="12">
        <v>0.04</v>
      </c>
    </row>
    <row r="153" spans="1:7" x14ac:dyDescent="0.25">
      <c r="A153" s="18" t="s">
        <v>60</v>
      </c>
      <c r="B153" s="17" t="str">
        <f>"200"</f>
        <v>200</v>
      </c>
      <c r="C153" s="17">
        <v>0.1</v>
      </c>
      <c r="D153" s="17">
        <v>0.03</v>
      </c>
      <c r="E153" s="17">
        <v>9.1</v>
      </c>
      <c r="F153" s="17">
        <v>25</v>
      </c>
      <c r="G153" s="12">
        <v>0</v>
      </c>
    </row>
    <row r="154" spans="1:7" x14ac:dyDescent="0.25">
      <c r="A154" s="14" t="s">
        <v>13</v>
      </c>
      <c r="B154" s="160">
        <v>270</v>
      </c>
      <c r="C154" s="160">
        <f>SUM(C152:C153)</f>
        <v>8.1999999999999993</v>
      </c>
      <c r="D154" s="160">
        <f>SUM(D152:D153)</f>
        <v>5.13</v>
      </c>
      <c r="E154" s="160">
        <f>SUM(E152:E153)</f>
        <v>36.700000000000003</v>
      </c>
      <c r="F154" s="165">
        <f>SUM(F152:F153)</f>
        <v>216</v>
      </c>
      <c r="G154" s="14">
        <v>0.04</v>
      </c>
    </row>
    <row r="155" spans="1:7" x14ac:dyDescent="0.25">
      <c r="A155" s="39" t="s">
        <v>18</v>
      </c>
      <c r="B155" s="164">
        <v>1495</v>
      </c>
      <c r="C155" s="164">
        <v>38.04</v>
      </c>
      <c r="D155" s="164">
        <v>44.45</v>
      </c>
      <c r="E155" s="164">
        <v>179.04</v>
      </c>
      <c r="F155" s="164">
        <v>1254.29</v>
      </c>
      <c r="G155" s="166">
        <v>25.26</v>
      </c>
    </row>
    <row r="157" spans="1:7" ht="15.75" x14ac:dyDescent="0.25">
      <c r="A157" s="132" t="s">
        <v>366</v>
      </c>
      <c r="B157" s="2"/>
      <c r="C157" s="4"/>
      <c r="D157" s="2"/>
      <c r="E157" s="2"/>
      <c r="F157" s="2"/>
      <c r="G157" s="3"/>
    </row>
    <row r="158" spans="1:7" ht="15.75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84" t="s">
        <v>1</v>
      </c>
      <c r="B159" s="184" t="s">
        <v>2</v>
      </c>
      <c r="C159" s="5" t="s">
        <v>4</v>
      </c>
      <c r="D159" s="6" t="s">
        <v>5</v>
      </c>
      <c r="E159" s="184" t="s">
        <v>6</v>
      </c>
      <c r="F159" s="178" t="s">
        <v>7</v>
      </c>
      <c r="G159" s="49"/>
    </row>
    <row r="160" spans="1:7" x14ac:dyDescent="0.25">
      <c r="A160" s="184"/>
      <c r="B160" s="184"/>
      <c r="C160" s="6" t="s">
        <v>8</v>
      </c>
      <c r="D160" s="6" t="s">
        <v>8</v>
      </c>
      <c r="E160" s="184"/>
      <c r="F160" s="179"/>
      <c r="G160" s="49" t="s">
        <v>9</v>
      </c>
    </row>
    <row r="161" spans="1:7" x14ac:dyDescent="0.25">
      <c r="A161" s="16" t="s">
        <v>62</v>
      </c>
      <c r="B161" s="17"/>
      <c r="C161" s="17"/>
      <c r="D161" s="17"/>
      <c r="E161" s="17"/>
      <c r="F161" s="59"/>
      <c r="G161" s="51"/>
    </row>
    <row r="162" spans="1:7" x14ac:dyDescent="0.25">
      <c r="A162" s="18" t="s">
        <v>63</v>
      </c>
      <c r="B162" s="17">
        <v>180</v>
      </c>
      <c r="C162" s="17">
        <v>5.84</v>
      </c>
      <c r="D162" s="17">
        <v>4.62</v>
      </c>
      <c r="E162" s="17">
        <v>22.55</v>
      </c>
      <c r="F162" s="35">
        <v>230.2</v>
      </c>
      <c r="G162" s="12">
        <v>0</v>
      </c>
    </row>
    <row r="163" spans="1:7" x14ac:dyDescent="0.25">
      <c r="A163" s="18" t="s">
        <v>10</v>
      </c>
      <c r="B163" s="17" t="str">
        <f>"200"</f>
        <v>200</v>
      </c>
      <c r="C163" s="17">
        <v>1.98</v>
      </c>
      <c r="D163" s="17">
        <v>0.25</v>
      </c>
      <c r="E163" s="17">
        <v>12.08</v>
      </c>
      <c r="F163" s="35">
        <v>87.8</v>
      </c>
      <c r="G163" s="12">
        <v>0</v>
      </c>
    </row>
    <row r="164" spans="1:7" x14ac:dyDescent="0.25">
      <c r="A164" s="18" t="s">
        <v>343</v>
      </c>
      <c r="B164" s="17">
        <v>45</v>
      </c>
      <c r="C164" s="17">
        <v>2.37</v>
      </c>
      <c r="D164" s="17">
        <v>0.3</v>
      </c>
      <c r="E164" s="17">
        <v>14.49</v>
      </c>
      <c r="F164" s="35">
        <v>35.840000000000003</v>
      </c>
      <c r="G164" s="12">
        <v>0.52</v>
      </c>
    </row>
    <row r="165" spans="1:7" x14ac:dyDescent="0.25">
      <c r="A165" s="19" t="s">
        <v>13</v>
      </c>
      <c r="B165" s="157">
        <v>415</v>
      </c>
      <c r="C165" s="157">
        <f>SUM(C162:C164)</f>
        <v>10.190000000000001</v>
      </c>
      <c r="D165" s="157">
        <f>SUM(D162:D164)</f>
        <v>5.17</v>
      </c>
      <c r="E165" s="157">
        <f>SUM(E162:E164)</f>
        <v>49.120000000000005</v>
      </c>
      <c r="F165" s="158">
        <f>SUM(F162:F164)</f>
        <v>353.84000000000003</v>
      </c>
      <c r="G165" s="14">
        <v>0.52</v>
      </c>
    </row>
    <row r="166" spans="1:7" x14ac:dyDescent="0.25">
      <c r="A166" s="16" t="s">
        <v>14</v>
      </c>
      <c r="B166" s="17"/>
      <c r="C166" s="17"/>
      <c r="D166" s="17"/>
      <c r="E166" s="17"/>
      <c r="F166" s="35"/>
      <c r="G166" s="12"/>
    </row>
    <row r="167" spans="1:7" x14ac:dyDescent="0.25">
      <c r="A167" s="18" t="s">
        <v>335</v>
      </c>
      <c r="B167" s="17">
        <v>150</v>
      </c>
      <c r="C167" s="17">
        <v>5.22</v>
      </c>
      <c r="D167" s="17">
        <v>4.5</v>
      </c>
      <c r="E167" s="17">
        <v>7.56</v>
      </c>
      <c r="F167" s="35">
        <v>92</v>
      </c>
      <c r="G167" s="12">
        <v>0.54</v>
      </c>
    </row>
    <row r="168" spans="1:7" x14ac:dyDescent="0.25">
      <c r="A168" s="19" t="s">
        <v>13</v>
      </c>
      <c r="B168" s="157">
        <v>150</v>
      </c>
      <c r="C168" s="157">
        <v>5.22</v>
      </c>
      <c r="D168" s="157">
        <v>4.5</v>
      </c>
      <c r="E168" s="157">
        <v>7.56</v>
      </c>
      <c r="F168" s="158">
        <v>92</v>
      </c>
      <c r="G168" s="14">
        <v>0.54</v>
      </c>
    </row>
    <row r="169" spans="1:7" x14ac:dyDescent="0.25">
      <c r="A169" s="16" t="s">
        <v>64</v>
      </c>
      <c r="B169" s="17"/>
      <c r="C169" s="17"/>
      <c r="D169" s="17"/>
      <c r="E169" s="17"/>
      <c r="F169" s="35"/>
      <c r="G169" s="12"/>
    </row>
    <row r="170" spans="1:7" x14ac:dyDescent="0.25">
      <c r="A170" s="18" t="s">
        <v>65</v>
      </c>
      <c r="B170" s="17">
        <v>60</v>
      </c>
      <c r="C170" s="17">
        <v>2</v>
      </c>
      <c r="D170" s="17">
        <v>2.3199999999999998</v>
      </c>
      <c r="E170" s="17">
        <v>15.24</v>
      </c>
      <c r="F170" s="35">
        <v>91.27</v>
      </c>
      <c r="G170" s="12">
        <v>0</v>
      </c>
    </row>
    <row r="171" spans="1:7" x14ac:dyDescent="0.25">
      <c r="A171" s="18" t="s">
        <v>336</v>
      </c>
      <c r="B171" s="17" t="str">
        <f>"200"</f>
        <v>200</v>
      </c>
      <c r="C171" s="17">
        <v>6.19</v>
      </c>
      <c r="D171" s="17">
        <v>6.41</v>
      </c>
      <c r="E171" s="17">
        <v>11.45</v>
      </c>
      <c r="F171" s="35">
        <v>112.9</v>
      </c>
      <c r="G171" s="12">
        <v>0</v>
      </c>
    </row>
    <row r="172" spans="1:7" x14ac:dyDescent="0.25">
      <c r="A172" s="18" t="s">
        <v>337</v>
      </c>
      <c r="B172" s="17">
        <v>130</v>
      </c>
      <c r="C172" s="17">
        <v>2.88</v>
      </c>
      <c r="D172" s="17">
        <v>4.8099999999999996</v>
      </c>
      <c r="E172" s="17">
        <v>18.29</v>
      </c>
      <c r="F172" s="35">
        <v>130.01</v>
      </c>
      <c r="G172" s="12">
        <v>0</v>
      </c>
    </row>
    <row r="173" spans="1:7" x14ac:dyDescent="0.25">
      <c r="A173" s="146" t="s">
        <v>338</v>
      </c>
      <c r="B173" s="147">
        <v>70</v>
      </c>
      <c r="C173" s="147">
        <v>12.1</v>
      </c>
      <c r="D173" s="147">
        <v>8.6</v>
      </c>
      <c r="E173" s="147">
        <v>10.3</v>
      </c>
      <c r="F173" s="149">
        <v>168</v>
      </c>
      <c r="G173" s="150">
        <v>34.950000000000003</v>
      </c>
    </row>
    <row r="174" spans="1:7" x14ac:dyDescent="0.25">
      <c r="A174" s="18" t="s">
        <v>339</v>
      </c>
      <c r="B174" s="17">
        <v>180</v>
      </c>
      <c r="C174" s="17">
        <v>1.98</v>
      </c>
      <c r="D174" s="17">
        <v>0.36</v>
      </c>
      <c r="E174" s="17">
        <v>10.02</v>
      </c>
      <c r="F174" s="35">
        <v>104.5</v>
      </c>
      <c r="G174" s="12">
        <v>25</v>
      </c>
    </row>
    <row r="175" spans="1:7" x14ac:dyDescent="0.25">
      <c r="A175" s="18" t="s">
        <v>17</v>
      </c>
      <c r="B175" s="17">
        <v>40</v>
      </c>
      <c r="C175" s="17">
        <v>1.1200000000000001</v>
      </c>
      <c r="D175" s="17">
        <v>1.1200000000000001</v>
      </c>
      <c r="E175" s="17">
        <v>1.32</v>
      </c>
      <c r="F175" s="17">
        <v>76.8</v>
      </c>
      <c r="G175" s="59">
        <v>0</v>
      </c>
    </row>
    <row r="176" spans="1:7" x14ac:dyDescent="0.25">
      <c r="A176" s="19" t="s">
        <v>13</v>
      </c>
      <c r="B176" s="157">
        <v>680</v>
      </c>
      <c r="C176" s="157">
        <f>SUM(C170:C175)</f>
        <v>26.270000000000003</v>
      </c>
      <c r="D176" s="157">
        <f>SUM(D169:D175)</f>
        <v>23.62</v>
      </c>
      <c r="E176" s="157">
        <f>SUM(E169:E175)</f>
        <v>66.61999999999999</v>
      </c>
      <c r="F176" s="158">
        <f>SUM(F169:F175)</f>
        <v>683.48</v>
      </c>
      <c r="G176" s="60">
        <v>59.95</v>
      </c>
    </row>
    <row r="177" spans="1:7" x14ac:dyDescent="0.25">
      <c r="A177" s="19" t="s">
        <v>114</v>
      </c>
      <c r="B177" s="17"/>
      <c r="C177" s="17"/>
      <c r="D177" s="17"/>
      <c r="E177" s="17"/>
      <c r="F177" s="35"/>
      <c r="G177" s="12"/>
    </row>
    <row r="178" spans="1:7" x14ac:dyDescent="0.25">
      <c r="A178" s="18" t="s">
        <v>311</v>
      </c>
      <c r="B178" s="33" t="s">
        <v>321</v>
      </c>
      <c r="C178" s="17">
        <v>0.4</v>
      </c>
      <c r="D178" s="17">
        <v>0.3</v>
      </c>
      <c r="E178" s="17">
        <v>10.3</v>
      </c>
      <c r="F178" s="35">
        <v>46</v>
      </c>
      <c r="G178" s="12">
        <v>5</v>
      </c>
    </row>
    <row r="179" spans="1:7" x14ac:dyDescent="0.25">
      <c r="A179" s="18" t="s">
        <v>68</v>
      </c>
      <c r="B179" s="33">
        <v>200</v>
      </c>
      <c r="C179" s="17">
        <v>0.1</v>
      </c>
      <c r="D179" s="17">
        <v>1.1299999999999999</v>
      </c>
      <c r="E179" s="17">
        <v>9.1</v>
      </c>
      <c r="F179" s="35">
        <v>85</v>
      </c>
      <c r="G179" s="12">
        <v>0</v>
      </c>
    </row>
    <row r="180" spans="1:7" x14ac:dyDescent="0.25">
      <c r="A180" s="150" t="s">
        <v>44</v>
      </c>
      <c r="B180" s="151" t="s">
        <v>141</v>
      </c>
      <c r="C180" s="152">
        <v>7</v>
      </c>
      <c r="D180" s="152">
        <v>19</v>
      </c>
      <c r="E180" s="152">
        <v>66.400000000000006</v>
      </c>
      <c r="F180" s="149">
        <v>475</v>
      </c>
      <c r="G180" s="150">
        <v>0</v>
      </c>
    </row>
    <row r="181" spans="1:7" x14ac:dyDescent="0.25">
      <c r="A181" s="14" t="s">
        <v>13</v>
      </c>
      <c r="B181" s="159" t="s">
        <v>340</v>
      </c>
      <c r="C181" s="160">
        <f>SUM(C178:C180)</f>
        <v>7.5</v>
      </c>
      <c r="D181" s="160">
        <f>SUM(D178:D180)</f>
        <v>20.43</v>
      </c>
      <c r="E181" s="160">
        <f>SUM(E178:E180)</f>
        <v>85.800000000000011</v>
      </c>
      <c r="F181" s="158">
        <f>SUM(F178:F180)</f>
        <v>606</v>
      </c>
      <c r="G181" s="12">
        <v>5</v>
      </c>
    </row>
    <row r="182" spans="1:7" x14ac:dyDescent="0.25">
      <c r="A182" s="60" t="s">
        <v>18</v>
      </c>
      <c r="B182" s="157">
        <v>1585</v>
      </c>
      <c r="C182" s="157">
        <v>49.18</v>
      </c>
      <c r="D182" s="157">
        <v>53.72</v>
      </c>
      <c r="E182" s="157">
        <v>209.1</v>
      </c>
      <c r="F182" s="163">
        <v>1735.32</v>
      </c>
      <c r="G182" s="60">
        <v>66.010000000000005</v>
      </c>
    </row>
    <row r="184" spans="1:7" ht="15.75" x14ac:dyDescent="0.25">
      <c r="A184" s="132" t="s">
        <v>367</v>
      </c>
      <c r="B184" s="2"/>
      <c r="C184" s="4"/>
      <c r="D184" s="2"/>
      <c r="E184" s="2"/>
      <c r="F184" s="2"/>
      <c r="G184" s="3"/>
    </row>
    <row r="185" spans="1:7" ht="15.75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84" t="s">
        <v>1</v>
      </c>
      <c r="B186" s="184" t="s">
        <v>2</v>
      </c>
      <c r="C186" s="5" t="s">
        <v>4</v>
      </c>
      <c r="D186" s="6" t="s">
        <v>5</v>
      </c>
      <c r="E186" s="184" t="s">
        <v>6</v>
      </c>
      <c r="F186" s="183" t="s">
        <v>7</v>
      </c>
      <c r="G186" s="49"/>
    </row>
    <row r="187" spans="1:7" x14ac:dyDescent="0.25">
      <c r="A187" s="184"/>
      <c r="B187" s="184"/>
      <c r="C187" s="6" t="s">
        <v>8</v>
      </c>
      <c r="D187" s="6" t="s">
        <v>8</v>
      </c>
      <c r="E187" s="184"/>
      <c r="F187" s="179"/>
      <c r="G187" s="49" t="s">
        <v>9</v>
      </c>
    </row>
    <row r="188" spans="1:7" x14ac:dyDescent="0.25">
      <c r="A188" s="16" t="s">
        <v>70</v>
      </c>
      <c r="B188" s="17"/>
      <c r="C188" s="17"/>
      <c r="D188" s="17"/>
      <c r="E188" s="17"/>
      <c r="F188" s="17"/>
      <c r="G188" s="51"/>
    </row>
    <row r="189" spans="1:7" x14ac:dyDescent="0.25">
      <c r="A189" s="18" t="s">
        <v>324</v>
      </c>
      <c r="B189" s="17">
        <v>180</v>
      </c>
      <c r="C189" s="17">
        <v>7.4</v>
      </c>
      <c r="D189" s="17">
        <v>8</v>
      </c>
      <c r="E189" s="17">
        <v>36.5</v>
      </c>
      <c r="F189" s="35">
        <v>241</v>
      </c>
      <c r="G189" s="12">
        <v>0.53</v>
      </c>
    </row>
    <row r="190" spans="1:7" x14ac:dyDescent="0.25">
      <c r="A190" s="18" t="s">
        <v>344</v>
      </c>
      <c r="B190" s="143">
        <v>200</v>
      </c>
      <c r="C190" s="17">
        <v>0.2</v>
      </c>
      <c r="D190" s="17">
        <v>0.03</v>
      </c>
      <c r="E190" s="17">
        <v>9.3000000000000007</v>
      </c>
      <c r="F190" s="35">
        <v>38</v>
      </c>
      <c r="G190" s="12">
        <v>1.1200000000000001</v>
      </c>
    </row>
    <row r="191" spans="1:7" x14ac:dyDescent="0.25">
      <c r="A191" s="18" t="s">
        <v>304</v>
      </c>
      <c r="B191" s="17">
        <v>35</v>
      </c>
      <c r="C191" s="17">
        <v>2.37</v>
      </c>
      <c r="D191" s="17">
        <v>0.3</v>
      </c>
      <c r="E191" s="17">
        <v>14.49</v>
      </c>
      <c r="F191" s="35">
        <v>35.840000000000003</v>
      </c>
      <c r="G191" s="12">
        <v>0.52</v>
      </c>
    </row>
    <row r="192" spans="1:7" x14ac:dyDescent="0.25">
      <c r="A192" s="19" t="s">
        <v>13</v>
      </c>
      <c r="B192" s="157">
        <v>415</v>
      </c>
      <c r="C192" s="157">
        <v>9.9700000000000006</v>
      </c>
      <c r="D192" s="157">
        <v>8.33</v>
      </c>
      <c r="E192" s="157">
        <v>60.29</v>
      </c>
      <c r="F192" s="158">
        <f>SUM(F189:F191)</f>
        <v>314.84000000000003</v>
      </c>
      <c r="G192" s="14">
        <v>2.17</v>
      </c>
    </row>
    <row r="193" spans="1:7" x14ac:dyDescent="0.25">
      <c r="A193" s="16" t="s">
        <v>14</v>
      </c>
      <c r="B193" s="17"/>
      <c r="C193" s="17"/>
      <c r="D193" s="17"/>
      <c r="E193" s="17"/>
      <c r="F193" s="35"/>
      <c r="G193" s="12"/>
    </row>
    <row r="194" spans="1:7" x14ac:dyDescent="0.25">
      <c r="A194" s="18" t="s">
        <v>311</v>
      </c>
      <c r="B194" s="33" t="s">
        <v>175</v>
      </c>
      <c r="C194" s="17">
        <v>0</v>
      </c>
      <c r="D194" s="17">
        <v>0</v>
      </c>
      <c r="E194" s="17">
        <v>10.5</v>
      </c>
      <c r="F194" s="35">
        <v>42</v>
      </c>
      <c r="G194" s="12">
        <v>0</v>
      </c>
    </row>
    <row r="195" spans="1:7" x14ac:dyDescent="0.25">
      <c r="A195" s="19" t="s">
        <v>13</v>
      </c>
      <c r="B195" s="157">
        <v>120</v>
      </c>
      <c r="C195" s="157">
        <v>0</v>
      </c>
      <c r="D195" s="157">
        <v>0</v>
      </c>
      <c r="E195" s="157">
        <v>10.5</v>
      </c>
      <c r="F195" s="158">
        <v>42</v>
      </c>
      <c r="G195" s="14">
        <v>0</v>
      </c>
    </row>
    <row r="196" spans="1:7" x14ac:dyDescent="0.25">
      <c r="A196" s="16" t="s">
        <v>157</v>
      </c>
      <c r="B196" s="17"/>
      <c r="C196" s="17"/>
      <c r="D196" s="17"/>
      <c r="E196" s="17"/>
      <c r="F196" s="35"/>
      <c r="G196" s="12"/>
    </row>
    <row r="197" spans="1:7" x14ac:dyDescent="0.25">
      <c r="A197" s="148" t="s">
        <v>371</v>
      </c>
      <c r="B197" s="172">
        <v>50</v>
      </c>
      <c r="C197" s="147">
        <v>1.92</v>
      </c>
      <c r="D197" s="147">
        <v>10.08</v>
      </c>
      <c r="E197" s="147">
        <v>7.89</v>
      </c>
      <c r="F197" s="145">
        <v>130.22</v>
      </c>
      <c r="G197" s="146">
        <v>48.35</v>
      </c>
    </row>
    <row r="198" spans="1:7" x14ac:dyDescent="0.25">
      <c r="A198" s="18" t="s">
        <v>326</v>
      </c>
      <c r="B198" s="17" t="str">
        <f>"200/10"</f>
        <v>200/10</v>
      </c>
      <c r="C198" s="17">
        <v>1.63</v>
      </c>
      <c r="D198" s="17">
        <v>0.72</v>
      </c>
      <c r="E198" s="17">
        <v>3.74</v>
      </c>
      <c r="F198" s="35">
        <v>38.729999999999997</v>
      </c>
      <c r="G198" s="12">
        <v>4.74</v>
      </c>
    </row>
    <row r="199" spans="1:7" x14ac:dyDescent="0.25">
      <c r="A199" s="18" t="s">
        <v>345</v>
      </c>
      <c r="B199" s="17">
        <v>120</v>
      </c>
      <c r="C199" s="17">
        <v>5.5</v>
      </c>
      <c r="D199" s="17">
        <v>4.2</v>
      </c>
      <c r="E199" s="17">
        <v>33.299999999999997</v>
      </c>
      <c r="F199" s="35">
        <v>196</v>
      </c>
      <c r="G199" s="12">
        <v>0</v>
      </c>
    </row>
    <row r="200" spans="1:7" x14ac:dyDescent="0.25">
      <c r="A200" s="150" t="s">
        <v>346</v>
      </c>
      <c r="B200" s="152">
        <v>60</v>
      </c>
      <c r="C200" s="152">
        <v>19.5</v>
      </c>
      <c r="D200" s="152">
        <v>19.5</v>
      </c>
      <c r="E200" s="152">
        <v>3.8</v>
      </c>
      <c r="F200" s="153">
        <v>268</v>
      </c>
      <c r="G200" s="154">
        <v>1.1399999999999999</v>
      </c>
    </row>
    <row r="201" spans="1:7" x14ac:dyDescent="0.25">
      <c r="A201" s="18" t="s">
        <v>264</v>
      </c>
      <c r="B201" s="17">
        <v>180</v>
      </c>
      <c r="C201" s="17">
        <v>1.02</v>
      </c>
      <c r="D201" s="17">
        <v>0</v>
      </c>
      <c r="E201" s="17">
        <v>21.76</v>
      </c>
      <c r="F201" s="35">
        <v>87.14</v>
      </c>
      <c r="G201" s="12">
        <v>0.3</v>
      </c>
    </row>
    <row r="202" spans="1:7" x14ac:dyDescent="0.25">
      <c r="A202" s="18" t="s">
        <v>12</v>
      </c>
      <c r="B202" s="17">
        <v>40</v>
      </c>
      <c r="C202" s="17">
        <v>1.56</v>
      </c>
      <c r="D202" s="17">
        <v>0.36</v>
      </c>
      <c r="E202" s="17">
        <v>13.29</v>
      </c>
      <c r="F202" s="35">
        <v>64.2</v>
      </c>
      <c r="G202" s="12">
        <v>0</v>
      </c>
    </row>
    <row r="203" spans="1:7" x14ac:dyDescent="0.25">
      <c r="A203" s="19" t="s">
        <v>13</v>
      </c>
      <c r="B203" s="157">
        <v>660</v>
      </c>
      <c r="C203" s="157">
        <v>31.13</v>
      </c>
      <c r="D203" s="157">
        <v>34.86</v>
      </c>
      <c r="E203" s="157">
        <v>83.78</v>
      </c>
      <c r="F203" s="158">
        <v>784.29</v>
      </c>
      <c r="G203" s="14">
        <v>54.53</v>
      </c>
    </row>
    <row r="204" spans="1:7" x14ac:dyDescent="0.25">
      <c r="A204" s="19" t="s">
        <v>132</v>
      </c>
      <c r="B204" s="17"/>
      <c r="C204" s="17"/>
      <c r="D204" s="17"/>
      <c r="E204" s="17"/>
      <c r="F204" s="35"/>
      <c r="G204" s="12"/>
    </row>
    <row r="205" spans="1:7" x14ac:dyDescent="0.25">
      <c r="A205" s="12" t="s">
        <v>327</v>
      </c>
      <c r="B205" s="26">
        <v>80</v>
      </c>
      <c r="C205" s="11">
        <v>4.5999999999999996</v>
      </c>
      <c r="D205" s="11">
        <v>5.3</v>
      </c>
      <c r="E205" s="11">
        <v>23.1</v>
      </c>
      <c r="F205" s="35">
        <v>159</v>
      </c>
      <c r="G205" s="12">
        <v>0</v>
      </c>
    </row>
    <row r="206" spans="1:7" x14ac:dyDescent="0.25">
      <c r="A206" s="12" t="s">
        <v>118</v>
      </c>
      <c r="B206" s="26">
        <v>200</v>
      </c>
      <c r="C206" s="11">
        <v>3.6</v>
      </c>
      <c r="D206" s="11">
        <v>3.3</v>
      </c>
      <c r="E206" s="11">
        <v>13.7</v>
      </c>
      <c r="F206" s="35">
        <v>100</v>
      </c>
      <c r="G206" s="12">
        <v>0.52</v>
      </c>
    </row>
    <row r="207" spans="1:7" x14ac:dyDescent="0.25">
      <c r="A207" s="14" t="s">
        <v>13</v>
      </c>
      <c r="B207" s="159" t="s">
        <v>352</v>
      </c>
      <c r="C207" s="160">
        <f>SUM(C205:C206)</f>
        <v>8.1999999999999993</v>
      </c>
      <c r="D207" s="160">
        <f>SUM(D205:D206)</f>
        <v>8.6</v>
      </c>
      <c r="E207" s="160">
        <v>36.799999999999997</v>
      </c>
      <c r="F207" s="158">
        <f>SUM(F205:F206)</f>
        <v>259</v>
      </c>
      <c r="G207" s="14">
        <v>0.52</v>
      </c>
    </row>
    <row r="208" spans="1:7" x14ac:dyDescent="0.25">
      <c r="A208" s="18"/>
      <c r="B208" s="157">
        <v>1475</v>
      </c>
      <c r="C208" s="157">
        <v>49.3</v>
      </c>
      <c r="D208" s="157">
        <v>51.79</v>
      </c>
      <c r="E208" s="157">
        <v>191.37</v>
      </c>
      <c r="F208" s="157">
        <v>1400.13</v>
      </c>
      <c r="G208" s="60">
        <v>57.22</v>
      </c>
    </row>
    <row r="210" spans="1:7" ht="15.75" x14ac:dyDescent="0.25">
      <c r="A210" s="132" t="s">
        <v>368</v>
      </c>
      <c r="B210" s="2"/>
      <c r="C210" s="4"/>
      <c r="D210" s="2"/>
      <c r="E210" s="2"/>
      <c r="F210" s="2"/>
      <c r="G210" s="3"/>
    </row>
    <row r="211" spans="1:7" ht="15.75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84" t="s">
        <v>1</v>
      </c>
      <c r="B212" s="184" t="s">
        <v>2</v>
      </c>
      <c r="C212" s="5" t="s">
        <v>4</v>
      </c>
      <c r="D212" s="6" t="s">
        <v>5</v>
      </c>
      <c r="E212" s="184" t="s">
        <v>6</v>
      </c>
      <c r="F212" s="183" t="s">
        <v>7</v>
      </c>
      <c r="G212" s="49"/>
    </row>
    <row r="213" spans="1:7" x14ac:dyDescent="0.25">
      <c r="A213" s="184"/>
      <c r="B213" s="184"/>
      <c r="C213" s="6" t="s">
        <v>8</v>
      </c>
      <c r="D213" s="6" t="s">
        <v>8</v>
      </c>
      <c r="E213" s="184"/>
      <c r="F213" s="179"/>
      <c r="G213" s="49" t="s">
        <v>9</v>
      </c>
    </row>
    <row r="214" spans="1:7" x14ac:dyDescent="0.25">
      <c r="A214" s="16" t="s">
        <v>74</v>
      </c>
      <c r="B214" s="17"/>
      <c r="C214" s="17"/>
      <c r="D214" s="17"/>
      <c r="E214" s="17"/>
      <c r="F214" s="17"/>
      <c r="G214" s="51"/>
    </row>
    <row r="215" spans="1:7" x14ac:dyDescent="0.25">
      <c r="A215" s="18" t="s">
        <v>349</v>
      </c>
      <c r="B215" s="17">
        <v>180</v>
      </c>
      <c r="C215" s="50">
        <v>4.67</v>
      </c>
      <c r="D215" s="50">
        <v>4.8600000000000003</v>
      </c>
      <c r="E215" s="50">
        <v>20.94</v>
      </c>
      <c r="F215" s="50">
        <v>146</v>
      </c>
      <c r="G215" s="51">
        <v>0</v>
      </c>
    </row>
    <row r="216" spans="1:7" x14ac:dyDescent="0.25">
      <c r="A216" s="18" t="s">
        <v>348</v>
      </c>
      <c r="B216" s="17">
        <v>200</v>
      </c>
      <c r="C216" s="50">
        <v>2.8</v>
      </c>
      <c r="D216" s="50">
        <v>2.2000000000000002</v>
      </c>
      <c r="E216" s="50">
        <v>14.8</v>
      </c>
      <c r="F216" s="50">
        <v>87</v>
      </c>
      <c r="G216" s="51">
        <v>0.52</v>
      </c>
    </row>
    <row r="217" spans="1:7" x14ac:dyDescent="0.25">
      <c r="A217" s="18" t="s">
        <v>119</v>
      </c>
      <c r="B217" s="17">
        <v>35</v>
      </c>
      <c r="C217" s="50">
        <v>2.37</v>
      </c>
      <c r="D217" s="50">
        <v>0.3</v>
      </c>
      <c r="E217" s="50">
        <v>14.49</v>
      </c>
      <c r="F217" s="50">
        <v>71.67</v>
      </c>
      <c r="G217" s="51">
        <v>0</v>
      </c>
    </row>
    <row r="218" spans="1:7" x14ac:dyDescent="0.25">
      <c r="A218" s="19" t="s">
        <v>13</v>
      </c>
      <c r="B218" s="157">
        <v>415</v>
      </c>
      <c r="C218" s="161">
        <v>9.84</v>
      </c>
      <c r="D218" s="161">
        <v>7.36</v>
      </c>
      <c r="E218" s="161">
        <v>50.23</v>
      </c>
      <c r="F218" s="161">
        <v>304.67</v>
      </c>
      <c r="G218" s="60">
        <v>0.52</v>
      </c>
    </row>
    <row r="219" spans="1:7" x14ac:dyDescent="0.25">
      <c r="A219" s="16" t="s">
        <v>31</v>
      </c>
      <c r="B219" s="17"/>
      <c r="C219" s="50"/>
      <c r="D219" s="50"/>
      <c r="E219" s="50"/>
      <c r="F219" s="50"/>
      <c r="G219" s="51"/>
    </row>
    <row r="220" spans="1:7" x14ac:dyDescent="0.25">
      <c r="A220" s="18" t="s">
        <v>335</v>
      </c>
      <c r="B220" s="33" t="s">
        <v>240</v>
      </c>
      <c r="C220" s="50">
        <v>5.22</v>
      </c>
      <c r="D220" s="50">
        <v>4.5</v>
      </c>
      <c r="E220" s="50">
        <v>7.56</v>
      </c>
      <c r="F220" s="50">
        <v>92</v>
      </c>
      <c r="G220" s="51">
        <v>0.54</v>
      </c>
    </row>
    <row r="221" spans="1:7" x14ac:dyDescent="0.25">
      <c r="A221" s="19" t="s">
        <v>13</v>
      </c>
      <c r="B221" s="157">
        <v>150</v>
      </c>
      <c r="C221" s="161">
        <v>5.22</v>
      </c>
      <c r="D221" s="161">
        <v>4.5</v>
      </c>
      <c r="E221" s="161">
        <v>7.56</v>
      </c>
      <c r="F221" s="161">
        <v>92</v>
      </c>
      <c r="G221" s="60">
        <v>0.54</v>
      </c>
    </row>
    <row r="222" spans="1:7" x14ac:dyDescent="0.25">
      <c r="A222" s="16" t="s">
        <v>76</v>
      </c>
      <c r="B222" s="17"/>
      <c r="C222" s="50"/>
      <c r="D222" s="50"/>
      <c r="E222" s="50"/>
      <c r="F222" s="50"/>
      <c r="G222" s="51"/>
    </row>
    <row r="223" spans="1:7" x14ac:dyDescent="0.25">
      <c r="A223" s="18" t="s">
        <v>347</v>
      </c>
      <c r="B223" s="17">
        <v>60</v>
      </c>
      <c r="C223" s="50">
        <v>1.25</v>
      </c>
      <c r="D223" s="50">
        <v>4.05</v>
      </c>
      <c r="E223" s="50">
        <v>9.32</v>
      </c>
      <c r="F223" s="50">
        <v>77.540000000000006</v>
      </c>
      <c r="G223" s="51">
        <v>0</v>
      </c>
    </row>
    <row r="224" spans="1:7" x14ac:dyDescent="0.25">
      <c r="A224" s="18" t="s">
        <v>350</v>
      </c>
      <c r="B224" s="17">
        <v>200</v>
      </c>
      <c r="C224" s="50">
        <v>2.5499999999999998</v>
      </c>
      <c r="D224" s="50">
        <v>0.85</v>
      </c>
      <c r="E224" s="50">
        <v>8.4499999999999993</v>
      </c>
      <c r="F224" s="50">
        <v>57.12</v>
      </c>
      <c r="G224" s="51">
        <v>2.12</v>
      </c>
    </row>
    <row r="225" spans="1:16" x14ac:dyDescent="0.25">
      <c r="A225" s="18" t="s">
        <v>78</v>
      </c>
      <c r="B225" s="17">
        <v>60</v>
      </c>
      <c r="C225" s="50">
        <v>19.5</v>
      </c>
      <c r="D225" s="50">
        <v>19.5</v>
      </c>
      <c r="E225" s="50">
        <v>3.8</v>
      </c>
      <c r="F225" s="50">
        <v>268</v>
      </c>
      <c r="G225" s="51">
        <v>1.1399999999999999</v>
      </c>
    </row>
    <row r="226" spans="1:16" x14ac:dyDescent="0.25">
      <c r="A226" s="18" t="s">
        <v>353</v>
      </c>
      <c r="B226" s="17">
        <v>120</v>
      </c>
      <c r="C226" s="50">
        <v>9.8000000000000007</v>
      </c>
      <c r="D226" s="50">
        <v>4.9000000000000004</v>
      </c>
      <c r="E226" s="50">
        <v>25.4</v>
      </c>
      <c r="F226" s="50">
        <v>177.3</v>
      </c>
      <c r="G226" s="51">
        <v>0</v>
      </c>
    </row>
    <row r="227" spans="1:16" x14ac:dyDescent="0.25">
      <c r="A227" s="18" t="s">
        <v>146</v>
      </c>
      <c r="B227" s="17">
        <v>180</v>
      </c>
      <c r="C227" s="50">
        <v>0.9</v>
      </c>
      <c r="D227" s="50">
        <v>0.05</v>
      </c>
      <c r="E227" s="50">
        <v>20.6</v>
      </c>
      <c r="F227" s="50">
        <v>89</v>
      </c>
      <c r="G227" s="51">
        <v>0.13</v>
      </c>
    </row>
    <row r="228" spans="1:16" x14ac:dyDescent="0.25">
      <c r="A228" s="18" t="s">
        <v>17</v>
      </c>
      <c r="B228" s="17" t="str">
        <f>"40"</f>
        <v>40</v>
      </c>
      <c r="C228" s="50">
        <v>1.56</v>
      </c>
      <c r="D228" s="50">
        <v>0.36</v>
      </c>
      <c r="E228" s="50">
        <v>13.29</v>
      </c>
      <c r="F228" s="50">
        <v>64.2</v>
      </c>
      <c r="G228" s="51">
        <v>0</v>
      </c>
    </row>
    <row r="229" spans="1:16" x14ac:dyDescent="0.25">
      <c r="A229" s="19" t="s">
        <v>13</v>
      </c>
      <c r="B229" s="157">
        <v>670</v>
      </c>
      <c r="C229" s="161">
        <v>35.56</v>
      </c>
      <c r="D229" s="161">
        <v>29.71</v>
      </c>
      <c r="E229" s="161">
        <v>80.86</v>
      </c>
      <c r="F229" s="161">
        <v>733.16</v>
      </c>
      <c r="G229" s="51">
        <v>3.39</v>
      </c>
    </row>
    <row r="230" spans="1:16" x14ac:dyDescent="0.25">
      <c r="A230" s="19" t="s">
        <v>161</v>
      </c>
      <c r="B230" s="17"/>
      <c r="C230" s="17"/>
      <c r="D230" s="17"/>
      <c r="E230" s="17"/>
      <c r="F230" s="35"/>
      <c r="G230" s="12"/>
    </row>
    <row r="231" spans="1:16" x14ac:dyDescent="0.25">
      <c r="A231" s="12" t="s">
        <v>351</v>
      </c>
      <c r="B231" s="26" t="s">
        <v>321</v>
      </c>
      <c r="C231" s="11">
        <v>14.36</v>
      </c>
      <c r="D231" s="11">
        <v>15.65</v>
      </c>
      <c r="E231" s="11">
        <v>13.9</v>
      </c>
      <c r="F231" s="35">
        <v>263</v>
      </c>
      <c r="G231" s="12">
        <v>0.5</v>
      </c>
    </row>
    <row r="232" spans="1:16" x14ac:dyDescent="0.25">
      <c r="A232" s="12" t="s">
        <v>90</v>
      </c>
      <c r="B232" s="26" t="s">
        <v>215</v>
      </c>
      <c r="C232" s="11">
        <v>0.1</v>
      </c>
      <c r="D232" s="11">
        <v>0.03</v>
      </c>
      <c r="E232" s="11">
        <v>9.1</v>
      </c>
      <c r="F232" s="35">
        <v>25</v>
      </c>
      <c r="G232" s="12">
        <v>0</v>
      </c>
    </row>
    <row r="233" spans="1:16" x14ac:dyDescent="0.25">
      <c r="A233" s="154" t="s">
        <v>316</v>
      </c>
      <c r="B233" s="155" t="s">
        <v>141</v>
      </c>
      <c r="C233" s="156">
        <v>4.5</v>
      </c>
      <c r="D233" s="156">
        <v>6</v>
      </c>
      <c r="E233" s="156">
        <v>68</v>
      </c>
      <c r="F233" s="153">
        <v>340</v>
      </c>
      <c r="G233" s="154">
        <v>0</v>
      </c>
    </row>
    <row r="234" spans="1:16" x14ac:dyDescent="0.25">
      <c r="A234" s="60" t="s">
        <v>13</v>
      </c>
      <c r="B234" s="162" t="s">
        <v>354</v>
      </c>
      <c r="C234" s="160">
        <v>18.96</v>
      </c>
      <c r="D234" s="160">
        <v>21.68</v>
      </c>
      <c r="E234" s="160">
        <v>91</v>
      </c>
      <c r="F234" s="158">
        <v>628</v>
      </c>
      <c r="G234" s="14">
        <v>0.5</v>
      </c>
    </row>
    <row r="235" spans="1:16" x14ac:dyDescent="0.25">
      <c r="A235" s="60" t="s">
        <v>18</v>
      </c>
      <c r="B235" s="163">
        <v>1555</v>
      </c>
      <c r="C235" s="157">
        <v>69.58</v>
      </c>
      <c r="D235" s="157">
        <v>63.25</v>
      </c>
      <c r="E235" s="157">
        <v>229.65</v>
      </c>
      <c r="F235" s="157">
        <v>1757.83</v>
      </c>
      <c r="G235" s="60">
        <v>0.5</v>
      </c>
    </row>
    <row r="237" spans="1:16" ht="15.75" x14ac:dyDescent="0.25">
      <c r="A237" s="132" t="s">
        <v>369</v>
      </c>
      <c r="B237" s="2"/>
      <c r="C237" s="4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5.7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5">
      <c r="A239" s="184" t="s">
        <v>1</v>
      </c>
      <c r="B239" s="184" t="s">
        <v>2</v>
      </c>
      <c r="C239" s="7" t="s">
        <v>4</v>
      </c>
      <c r="D239" s="7" t="s">
        <v>5</v>
      </c>
      <c r="E239" s="184" t="s">
        <v>6</v>
      </c>
      <c r="F239" s="178" t="s">
        <v>7</v>
      </c>
      <c r="G239" s="62"/>
    </row>
    <row r="240" spans="1:16" x14ac:dyDescent="0.25">
      <c r="A240" s="184"/>
      <c r="B240" s="184"/>
      <c r="C240" s="6" t="s">
        <v>8</v>
      </c>
      <c r="D240" s="6" t="s">
        <v>8</v>
      </c>
      <c r="E240" s="184"/>
      <c r="F240" s="179"/>
      <c r="G240" s="49" t="s">
        <v>9</v>
      </c>
    </row>
    <row r="241" spans="1:7" x14ac:dyDescent="0.25">
      <c r="A241" s="16" t="s">
        <v>147</v>
      </c>
      <c r="B241" s="17"/>
      <c r="C241" s="17"/>
      <c r="D241" s="17"/>
      <c r="E241" s="17"/>
      <c r="F241" s="35"/>
      <c r="G241" s="51"/>
    </row>
    <row r="242" spans="1:7" x14ac:dyDescent="0.25">
      <c r="A242" s="18" t="s">
        <v>325</v>
      </c>
      <c r="B242" s="17">
        <v>180</v>
      </c>
      <c r="C242" s="50">
        <v>9.6999999999999993</v>
      </c>
      <c r="D242" s="50">
        <v>10.9</v>
      </c>
      <c r="E242" s="50">
        <v>30.1</v>
      </c>
      <c r="F242" s="50">
        <v>261</v>
      </c>
      <c r="G242" s="51">
        <v>0.12</v>
      </c>
    </row>
    <row r="243" spans="1:7" x14ac:dyDescent="0.25">
      <c r="A243" s="18" t="s">
        <v>10</v>
      </c>
      <c r="B243" s="17" t="str">
        <f>"200"</f>
        <v>200</v>
      </c>
      <c r="C243" s="50">
        <v>2.2799999999999998</v>
      </c>
      <c r="D243" s="50">
        <v>2.2000000000000002</v>
      </c>
      <c r="E243" s="50">
        <v>14.8</v>
      </c>
      <c r="F243" s="50">
        <v>87</v>
      </c>
      <c r="G243" s="51">
        <v>0.52</v>
      </c>
    </row>
    <row r="244" spans="1:7" x14ac:dyDescent="0.25">
      <c r="A244" s="18" t="s">
        <v>119</v>
      </c>
      <c r="B244" s="33" t="s">
        <v>294</v>
      </c>
      <c r="C244" s="50">
        <v>2.37</v>
      </c>
      <c r="D244" s="50">
        <v>0.3</v>
      </c>
      <c r="E244" s="50">
        <v>14.49</v>
      </c>
      <c r="F244" s="50">
        <v>35.840000000000003</v>
      </c>
      <c r="G244" s="51">
        <v>0.52</v>
      </c>
    </row>
    <row r="245" spans="1:7" x14ac:dyDescent="0.25">
      <c r="A245" s="19" t="s">
        <v>13</v>
      </c>
      <c r="B245" s="157">
        <v>415</v>
      </c>
      <c r="C245" s="161">
        <f>SUM(C242:C244)</f>
        <v>14.349999999999998</v>
      </c>
      <c r="D245" s="161">
        <f>SUM(D242:D244)</f>
        <v>13.400000000000002</v>
      </c>
      <c r="E245" s="161">
        <f>SUM(E242:E244)</f>
        <v>59.390000000000008</v>
      </c>
      <c r="F245" s="161">
        <f>SUM(F242:F244)</f>
        <v>383.84000000000003</v>
      </c>
      <c r="G245" s="60">
        <v>1.1599999999999999</v>
      </c>
    </row>
    <row r="246" spans="1:7" x14ac:dyDescent="0.25">
      <c r="A246" s="16" t="s">
        <v>53</v>
      </c>
      <c r="B246" s="17"/>
      <c r="C246" s="50"/>
      <c r="D246" s="50"/>
      <c r="E246" s="50"/>
      <c r="F246" s="50"/>
      <c r="G246" s="51"/>
    </row>
    <row r="247" spans="1:7" x14ac:dyDescent="0.25">
      <c r="A247" s="18" t="s">
        <v>34</v>
      </c>
      <c r="B247" s="17">
        <v>100</v>
      </c>
      <c r="C247" s="50">
        <v>0</v>
      </c>
      <c r="D247" s="50">
        <v>0</v>
      </c>
      <c r="E247" s="50">
        <v>10.5</v>
      </c>
      <c r="F247" s="50">
        <v>42</v>
      </c>
      <c r="G247" s="51">
        <v>0</v>
      </c>
    </row>
    <row r="248" spans="1:7" x14ac:dyDescent="0.25">
      <c r="A248" s="19" t="s">
        <v>13</v>
      </c>
      <c r="B248" s="157">
        <v>100</v>
      </c>
      <c r="C248" s="161">
        <v>0</v>
      </c>
      <c r="D248" s="161">
        <v>0</v>
      </c>
      <c r="E248" s="161">
        <v>10.5</v>
      </c>
      <c r="F248" s="161">
        <v>42</v>
      </c>
      <c r="G248" s="60">
        <v>0</v>
      </c>
    </row>
    <row r="249" spans="1:7" x14ac:dyDescent="0.25">
      <c r="A249" s="16" t="s">
        <v>81</v>
      </c>
      <c r="B249" s="17"/>
      <c r="C249" s="50"/>
      <c r="D249" s="50"/>
      <c r="E249" s="50"/>
      <c r="F249" s="50"/>
      <c r="G249" s="51"/>
    </row>
    <row r="250" spans="1:7" x14ac:dyDescent="0.25">
      <c r="A250" s="144" t="s">
        <v>357</v>
      </c>
      <c r="B250" s="17">
        <v>60</v>
      </c>
      <c r="C250" s="50">
        <v>1.21</v>
      </c>
      <c r="D250" s="50">
        <v>7.09</v>
      </c>
      <c r="E250" s="50">
        <v>9.69</v>
      </c>
      <c r="F250" s="50">
        <v>105.92</v>
      </c>
      <c r="G250" s="51">
        <v>3.26</v>
      </c>
    </row>
    <row r="251" spans="1:7" x14ac:dyDescent="0.25">
      <c r="A251" s="18" t="s">
        <v>358</v>
      </c>
      <c r="B251" s="17" t="str">
        <f>"200/10"</f>
        <v>200/10</v>
      </c>
      <c r="C251" s="50">
        <v>2.86</v>
      </c>
      <c r="D251" s="50">
        <v>0.24</v>
      </c>
      <c r="E251" s="50">
        <v>8.06</v>
      </c>
      <c r="F251" s="50">
        <v>50.94</v>
      </c>
      <c r="G251" s="51">
        <v>2.13</v>
      </c>
    </row>
    <row r="252" spans="1:7" x14ac:dyDescent="0.25">
      <c r="A252" s="18" t="s">
        <v>83</v>
      </c>
      <c r="B252" s="17">
        <v>60</v>
      </c>
      <c r="C252" s="50">
        <v>16.7</v>
      </c>
      <c r="D252" s="50">
        <v>12.1</v>
      </c>
      <c r="E252" s="50">
        <v>1.9</v>
      </c>
      <c r="F252" s="50">
        <v>184</v>
      </c>
      <c r="G252" s="51">
        <v>9.5</v>
      </c>
    </row>
    <row r="253" spans="1:7" x14ac:dyDescent="0.25">
      <c r="A253" s="18" t="s">
        <v>355</v>
      </c>
      <c r="B253" s="17">
        <v>120</v>
      </c>
      <c r="C253" s="50">
        <v>11.2</v>
      </c>
      <c r="D253" s="50">
        <v>7</v>
      </c>
      <c r="E253" s="50">
        <v>46.2</v>
      </c>
      <c r="F253" s="50">
        <v>296</v>
      </c>
      <c r="G253" s="51">
        <v>0</v>
      </c>
    </row>
    <row r="254" spans="1:7" x14ac:dyDescent="0.25">
      <c r="A254" s="18" t="s">
        <v>356</v>
      </c>
      <c r="B254" s="17">
        <v>180</v>
      </c>
      <c r="C254" s="50">
        <v>1.02</v>
      </c>
      <c r="D254" s="50">
        <v>0</v>
      </c>
      <c r="E254" s="50">
        <v>21.76</v>
      </c>
      <c r="F254" s="50">
        <v>87.14</v>
      </c>
      <c r="G254" s="51">
        <v>0.3</v>
      </c>
    </row>
    <row r="255" spans="1:7" x14ac:dyDescent="0.25">
      <c r="A255" s="18" t="s">
        <v>12</v>
      </c>
      <c r="B255" s="17">
        <v>40</v>
      </c>
      <c r="C255" s="50">
        <v>1.56</v>
      </c>
      <c r="D255" s="50">
        <v>0.36</v>
      </c>
      <c r="E255" s="50">
        <v>13.29</v>
      </c>
      <c r="F255" s="50">
        <v>64.2</v>
      </c>
      <c r="G255" s="51">
        <v>0</v>
      </c>
    </row>
    <row r="256" spans="1:7" x14ac:dyDescent="0.25">
      <c r="A256" s="19" t="s">
        <v>13</v>
      </c>
      <c r="B256" s="157">
        <v>670</v>
      </c>
      <c r="C256" s="161">
        <f>SUM(C249:C255)</f>
        <v>34.550000000000004</v>
      </c>
      <c r="D256" s="161">
        <f>SUM(D249:D255)</f>
        <v>26.79</v>
      </c>
      <c r="E256" s="161">
        <f>SUM(E249:E255)</f>
        <v>100.9</v>
      </c>
      <c r="F256" s="161">
        <f>SUM(F249:F255)</f>
        <v>788.2</v>
      </c>
      <c r="G256" s="60">
        <v>15.19</v>
      </c>
    </row>
    <row r="257" spans="1:7" x14ac:dyDescent="0.25">
      <c r="A257" s="19" t="s">
        <v>131</v>
      </c>
      <c r="B257" s="17"/>
      <c r="C257" s="50"/>
      <c r="D257" s="50"/>
      <c r="E257" s="50"/>
      <c r="F257" s="50"/>
      <c r="G257" s="51"/>
    </row>
    <row r="258" spans="1:7" x14ac:dyDescent="0.25">
      <c r="A258" s="53" t="s">
        <v>44</v>
      </c>
      <c r="B258" s="55" t="s">
        <v>141</v>
      </c>
      <c r="C258" s="50">
        <v>7</v>
      </c>
      <c r="D258" s="50">
        <v>19</v>
      </c>
      <c r="E258" s="50">
        <v>68</v>
      </c>
      <c r="F258" s="50">
        <v>475</v>
      </c>
      <c r="G258" s="51">
        <v>0</v>
      </c>
    </row>
    <row r="259" spans="1:7" x14ac:dyDescent="0.25">
      <c r="A259" s="53" t="s">
        <v>359</v>
      </c>
      <c r="B259" s="55">
        <v>200</v>
      </c>
      <c r="C259" s="50">
        <v>0.4</v>
      </c>
      <c r="D259" s="50">
        <v>0.3</v>
      </c>
      <c r="E259" s="50">
        <v>10.3</v>
      </c>
      <c r="F259" s="50">
        <v>46</v>
      </c>
      <c r="G259" s="51">
        <v>5</v>
      </c>
    </row>
    <row r="260" spans="1:7" x14ac:dyDescent="0.25">
      <c r="A260" s="53" t="s">
        <v>360</v>
      </c>
      <c r="B260" s="55" t="s">
        <v>116</v>
      </c>
      <c r="C260" s="50">
        <v>1.98</v>
      </c>
      <c r="D260" s="50">
        <v>0.25</v>
      </c>
      <c r="E260" s="50">
        <v>12.08</v>
      </c>
      <c r="F260" s="50">
        <v>59.73</v>
      </c>
      <c r="G260" s="51">
        <v>3.2</v>
      </c>
    </row>
    <row r="261" spans="1:7" x14ac:dyDescent="0.25">
      <c r="A261" s="54" t="s">
        <v>13</v>
      </c>
      <c r="B261" s="161">
        <v>310</v>
      </c>
      <c r="C261" s="161">
        <f>SUM(C258:C260)</f>
        <v>9.3800000000000008</v>
      </c>
      <c r="D261" s="161">
        <f>SUM(D258:D260)</f>
        <v>19.55</v>
      </c>
      <c r="E261" s="161">
        <f>SUM(E258:E260)</f>
        <v>90.38</v>
      </c>
      <c r="F261" s="161">
        <f>SUM(F258:F260)</f>
        <v>580.73</v>
      </c>
      <c r="G261" s="60">
        <v>8.1999999999999993</v>
      </c>
    </row>
    <row r="262" spans="1:7" x14ac:dyDescent="0.25">
      <c r="A262" s="60" t="s">
        <v>18</v>
      </c>
      <c r="B262" s="157">
        <v>1495</v>
      </c>
      <c r="C262" s="157">
        <v>58.28</v>
      </c>
      <c r="D262" s="157">
        <v>59.74</v>
      </c>
      <c r="E262" s="157">
        <v>246.37</v>
      </c>
      <c r="F262" s="157">
        <v>1794.77</v>
      </c>
      <c r="G262" s="60">
        <v>24.55</v>
      </c>
    </row>
  </sheetData>
  <mergeCells count="40">
    <mergeCell ref="F239:F240"/>
    <mergeCell ref="A212:A213"/>
    <mergeCell ref="B212:B213"/>
    <mergeCell ref="E212:E213"/>
    <mergeCell ref="F212:F213"/>
    <mergeCell ref="A239:A240"/>
    <mergeCell ref="B239:B240"/>
    <mergeCell ref="E239:E240"/>
    <mergeCell ref="F186:F187"/>
    <mergeCell ref="A159:A160"/>
    <mergeCell ref="B159:B160"/>
    <mergeCell ref="E159:E160"/>
    <mergeCell ref="F159:F160"/>
    <mergeCell ref="A186:A187"/>
    <mergeCell ref="B186:B187"/>
    <mergeCell ref="E186:E187"/>
    <mergeCell ref="F134:F135"/>
    <mergeCell ref="A107:A108"/>
    <mergeCell ref="B107:B108"/>
    <mergeCell ref="E107:E108"/>
    <mergeCell ref="F107:F108"/>
    <mergeCell ref="A134:A135"/>
    <mergeCell ref="B134:B135"/>
    <mergeCell ref="E134:E135"/>
    <mergeCell ref="F83:F84"/>
    <mergeCell ref="A57:A58"/>
    <mergeCell ref="B57:B58"/>
    <mergeCell ref="E57:E58"/>
    <mergeCell ref="F57:F58"/>
    <mergeCell ref="A83:A84"/>
    <mergeCell ref="B83:B84"/>
    <mergeCell ref="E83:E84"/>
    <mergeCell ref="F31:F32"/>
    <mergeCell ref="A6:A7"/>
    <mergeCell ref="B6:B7"/>
    <mergeCell ref="E6:E7"/>
    <mergeCell ref="F6:F7"/>
    <mergeCell ref="A31:A32"/>
    <mergeCell ref="B31:B32"/>
    <mergeCell ref="E31:E3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opLeftCell="A64" workbookViewId="0">
      <selection activeCell="G35" sqref="G35"/>
    </sheetView>
  </sheetViews>
  <sheetFormatPr defaultRowHeight="15" x14ac:dyDescent="0.25"/>
  <cols>
    <col min="1" max="1" width="43.7109375" customWidth="1"/>
    <col min="2" max="2" width="6.7109375" customWidth="1"/>
    <col min="3" max="3" width="7.5703125" customWidth="1"/>
    <col min="4" max="4" width="8.28515625" customWidth="1"/>
    <col min="5" max="5" width="8.7109375" customWidth="1"/>
    <col min="6" max="7" width="8" customWidth="1"/>
    <col min="8" max="8" width="7.5703125" customWidth="1"/>
  </cols>
  <sheetData>
    <row r="1" spans="1:8" ht="51.75" x14ac:dyDescent="0.45">
      <c r="A1" s="63" t="s">
        <v>181</v>
      </c>
      <c r="B1" s="67"/>
      <c r="C1" s="67"/>
      <c r="D1" s="67"/>
      <c r="E1" s="67"/>
      <c r="F1" s="67"/>
      <c r="G1" s="67"/>
    </row>
    <row r="2" spans="1:8" ht="22.5" x14ac:dyDescent="0.45">
      <c r="A2" s="63" t="s">
        <v>182</v>
      </c>
      <c r="B2" s="67"/>
      <c r="C2" s="67"/>
      <c r="D2" s="67"/>
      <c r="E2" s="67"/>
      <c r="F2" s="67"/>
      <c r="G2" s="67"/>
    </row>
    <row r="3" spans="1:8" ht="19.5" x14ac:dyDescent="0.4">
      <c r="A3" s="68"/>
      <c r="B3" s="69" t="s">
        <v>185</v>
      </c>
      <c r="C3" s="70"/>
      <c r="D3" s="70"/>
      <c r="E3" s="70"/>
      <c r="F3" s="70"/>
      <c r="G3" s="70"/>
    </row>
    <row r="4" spans="1:8" ht="19.5" x14ac:dyDescent="0.4">
      <c r="A4" s="68" t="s">
        <v>186</v>
      </c>
      <c r="B4" s="69"/>
      <c r="C4" s="70"/>
      <c r="D4" s="70"/>
      <c r="E4" s="70"/>
      <c r="F4" s="70"/>
      <c r="G4" s="70"/>
    </row>
    <row r="5" spans="1:8" ht="15.75" x14ac:dyDescent="0.25">
      <c r="A5" s="2" t="s">
        <v>0</v>
      </c>
      <c r="B5" s="71"/>
      <c r="C5" s="3"/>
      <c r="D5" s="4"/>
      <c r="E5" s="2"/>
      <c r="F5" s="2"/>
      <c r="G5" s="2"/>
    </row>
    <row r="6" spans="1:8" x14ac:dyDescent="0.25">
      <c r="A6" s="195" t="s">
        <v>1</v>
      </c>
      <c r="B6" s="197" t="s">
        <v>2</v>
      </c>
      <c r="C6" s="199" t="s">
        <v>3</v>
      </c>
      <c r="D6" s="103" t="s">
        <v>4</v>
      </c>
      <c r="E6" s="104" t="s">
        <v>5</v>
      </c>
      <c r="F6" s="195" t="s">
        <v>6</v>
      </c>
      <c r="G6" s="215" t="s">
        <v>7</v>
      </c>
      <c r="H6" s="102"/>
    </row>
    <row r="7" spans="1:8" x14ac:dyDescent="0.25">
      <c r="A7" s="181"/>
      <c r="B7" s="213"/>
      <c r="C7" s="214"/>
      <c r="D7" s="104" t="s">
        <v>8</v>
      </c>
      <c r="E7" s="104" t="s">
        <v>8</v>
      </c>
      <c r="F7" s="181"/>
      <c r="G7" s="179"/>
      <c r="H7" s="102" t="s">
        <v>9</v>
      </c>
    </row>
    <row r="8" spans="1:8" x14ac:dyDescent="0.25">
      <c r="A8" s="72" t="s">
        <v>187</v>
      </c>
      <c r="B8" s="73"/>
      <c r="C8" s="74"/>
      <c r="D8" s="75"/>
      <c r="E8" s="75"/>
      <c r="F8" s="75"/>
      <c r="G8" s="75"/>
      <c r="H8" s="74"/>
    </row>
    <row r="9" spans="1:8" x14ac:dyDescent="0.25">
      <c r="A9" s="98" t="s">
        <v>188</v>
      </c>
      <c r="B9" s="99" t="str">
        <f>"120/2"</f>
        <v>120/2</v>
      </c>
      <c r="C9" s="98">
        <v>97.27</v>
      </c>
      <c r="D9" s="100">
        <v>4.9000000000000004</v>
      </c>
      <c r="E9" s="100">
        <v>6.4</v>
      </c>
      <c r="F9" s="100">
        <v>19.739999999999998</v>
      </c>
      <c r="G9" s="100">
        <v>138.15</v>
      </c>
      <c r="H9" s="98">
        <v>0.55000000000000004</v>
      </c>
    </row>
    <row r="10" spans="1:8" x14ac:dyDescent="0.25">
      <c r="A10" s="98" t="s">
        <v>10</v>
      </c>
      <c r="B10" s="99" t="str">
        <f>"150"</f>
        <v>150</v>
      </c>
      <c r="C10" s="98">
        <v>129.06</v>
      </c>
      <c r="D10" s="100">
        <v>4.3</v>
      </c>
      <c r="E10" s="100">
        <v>3.63</v>
      </c>
      <c r="F10" s="100">
        <v>15.51</v>
      </c>
      <c r="G10" s="100">
        <v>109.19</v>
      </c>
      <c r="H10" s="98">
        <v>1.89</v>
      </c>
    </row>
    <row r="11" spans="1:8" ht="15" customHeight="1" x14ac:dyDescent="0.25">
      <c r="A11" s="98" t="s">
        <v>12</v>
      </c>
      <c r="B11" s="99" t="str">
        <f>"10"</f>
        <v>10</v>
      </c>
      <c r="C11" s="98">
        <v>3.77</v>
      </c>
      <c r="D11" s="100">
        <v>0.79</v>
      </c>
      <c r="E11" s="100">
        <v>0.1</v>
      </c>
      <c r="F11" s="100">
        <v>4.83</v>
      </c>
      <c r="G11" s="100">
        <v>23.89</v>
      </c>
      <c r="H11" s="98">
        <v>0</v>
      </c>
    </row>
    <row r="12" spans="1:8" x14ac:dyDescent="0.25">
      <c r="A12" s="98" t="s">
        <v>45</v>
      </c>
      <c r="B12" s="99" t="str">
        <f>"80"</f>
        <v>80</v>
      </c>
      <c r="C12" s="98">
        <v>59.2</v>
      </c>
      <c r="D12" s="100">
        <v>1.1299999999999999</v>
      </c>
      <c r="E12" s="100">
        <v>0.35</v>
      </c>
      <c r="F12" s="100">
        <v>15.29</v>
      </c>
      <c r="G12" s="100">
        <v>67.17</v>
      </c>
      <c r="H12" s="98">
        <v>3.2</v>
      </c>
    </row>
    <row r="13" spans="1:8" x14ac:dyDescent="0.25">
      <c r="A13" s="101" t="s">
        <v>13</v>
      </c>
      <c r="B13" s="99"/>
      <c r="C13" s="98">
        <v>289.29000000000002</v>
      </c>
      <c r="D13" s="100">
        <v>11.11</v>
      </c>
      <c r="E13" s="100">
        <v>10.47</v>
      </c>
      <c r="F13" s="100">
        <v>55.38</v>
      </c>
      <c r="G13" s="100">
        <v>338.4</v>
      </c>
      <c r="H13" s="98">
        <v>5.64</v>
      </c>
    </row>
    <row r="14" spans="1:8" x14ac:dyDescent="0.25">
      <c r="A14" s="106" t="s">
        <v>23</v>
      </c>
      <c r="B14" s="99"/>
      <c r="C14" s="98"/>
      <c r="D14" s="100"/>
      <c r="E14" s="100"/>
      <c r="F14" s="100"/>
      <c r="G14" s="100"/>
      <c r="H14" s="98"/>
    </row>
    <row r="15" spans="1:8" x14ac:dyDescent="0.25">
      <c r="A15" s="98" t="s">
        <v>92</v>
      </c>
      <c r="B15" s="99" t="str">
        <f>"150"</f>
        <v>150</v>
      </c>
      <c r="C15" s="98">
        <v>132.44999999999999</v>
      </c>
      <c r="D15" s="100">
        <v>4.3499999999999996</v>
      </c>
      <c r="E15" s="100">
        <v>4.8</v>
      </c>
      <c r="F15" s="100">
        <v>6</v>
      </c>
      <c r="G15" s="100">
        <v>87.45</v>
      </c>
      <c r="H15" s="98">
        <v>1.05</v>
      </c>
    </row>
    <row r="16" spans="1:8" x14ac:dyDescent="0.25">
      <c r="A16" s="101" t="s">
        <v>13</v>
      </c>
      <c r="B16" s="99"/>
      <c r="C16" s="98">
        <v>132.44999999999999</v>
      </c>
      <c r="D16" s="100">
        <v>4.3499999999999996</v>
      </c>
      <c r="E16" s="100">
        <v>4.8</v>
      </c>
      <c r="F16" s="100">
        <v>6</v>
      </c>
      <c r="G16" s="100">
        <v>87.45</v>
      </c>
      <c r="H16" s="98">
        <v>1.05</v>
      </c>
    </row>
    <row r="17" spans="1:8" x14ac:dyDescent="0.25">
      <c r="A17" s="106" t="s">
        <v>189</v>
      </c>
      <c r="B17" s="99"/>
      <c r="C17" s="98"/>
      <c r="D17" s="100"/>
      <c r="E17" s="100"/>
      <c r="F17" s="100"/>
      <c r="G17" s="100"/>
      <c r="H17" s="98"/>
    </row>
    <row r="18" spans="1:8" x14ac:dyDescent="0.25">
      <c r="A18" s="98" t="s">
        <v>15</v>
      </c>
      <c r="B18" s="99" t="str">
        <f>"150/10"</f>
        <v>150/10</v>
      </c>
      <c r="C18" s="98">
        <v>144.18</v>
      </c>
      <c r="D18" s="100">
        <v>4.4400000000000004</v>
      </c>
      <c r="E18" s="100">
        <v>2.59</v>
      </c>
      <c r="F18" s="100">
        <v>16.95</v>
      </c>
      <c r="G18" s="100">
        <v>110.3</v>
      </c>
      <c r="H18" s="98">
        <v>2.76</v>
      </c>
    </row>
    <row r="19" spans="1:8" x14ac:dyDescent="0.25">
      <c r="A19" s="98" t="s">
        <v>87</v>
      </c>
      <c r="B19" s="99" t="str">
        <f>"120/15"</f>
        <v>120/15</v>
      </c>
      <c r="C19" s="98">
        <v>0</v>
      </c>
      <c r="D19" s="100">
        <v>12.25</v>
      </c>
      <c r="E19" s="100">
        <v>14.93</v>
      </c>
      <c r="F19" s="100">
        <v>16.53</v>
      </c>
      <c r="G19" s="100">
        <v>232.45</v>
      </c>
      <c r="H19" s="98">
        <v>3.42</v>
      </c>
    </row>
    <row r="20" spans="1:8" x14ac:dyDescent="0.25">
      <c r="A20" s="98" t="s">
        <v>16</v>
      </c>
      <c r="B20" s="99" t="str">
        <f>"150"</f>
        <v>150</v>
      </c>
      <c r="C20" s="98">
        <v>153.01</v>
      </c>
      <c r="D20" s="100">
        <v>0.69</v>
      </c>
      <c r="E20" s="100">
        <v>0.03</v>
      </c>
      <c r="F20" s="100">
        <v>15.42</v>
      </c>
      <c r="G20" s="100">
        <v>62.44</v>
      </c>
      <c r="H20" s="98">
        <v>0.1</v>
      </c>
    </row>
    <row r="21" spans="1:8" x14ac:dyDescent="0.25">
      <c r="A21" s="98" t="s">
        <v>17</v>
      </c>
      <c r="B21" s="99" t="str">
        <f>"40"</f>
        <v>40</v>
      </c>
      <c r="C21" s="98">
        <v>18.8</v>
      </c>
      <c r="D21" s="100">
        <v>1.64</v>
      </c>
      <c r="E21" s="100">
        <v>0.48</v>
      </c>
      <c r="F21" s="100">
        <v>13.36</v>
      </c>
      <c r="G21" s="100">
        <v>70.709999999999994</v>
      </c>
      <c r="H21" s="98">
        <v>0</v>
      </c>
    </row>
    <row r="22" spans="1:8" x14ac:dyDescent="0.25">
      <c r="A22" s="101" t="s">
        <v>13</v>
      </c>
      <c r="B22" s="99"/>
      <c r="C22" s="98">
        <v>361.33</v>
      </c>
      <c r="D22" s="100">
        <v>20.88</v>
      </c>
      <c r="E22" s="100">
        <v>18.54</v>
      </c>
      <c r="F22" s="100">
        <v>66.930000000000007</v>
      </c>
      <c r="G22" s="100">
        <v>520.01</v>
      </c>
      <c r="H22" s="98">
        <v>27.59</v>
      </c>
    </row>
    <row r="23" spans="1:8" x14ac:dyDescent="0.25">
      <c r="A23" s="101" t="s">
        <v>190</v>
      </c>
      <c r="B23" s="99"/>
      <c r="C23" s="98"/>
      <c r="D23" s="100"/>
      <c r="E23" s="100"/>
      <c r="F23" s="100"/>
      <c r="G23" s="100"/>
      <c r="H23" s="98"/>
    </row>
    <row r="24" spans="1:8" x14ac:dyDescent="0.25">
      <c r="A24" s="98" t="s">
        <v>151</v>
      </c>
      <c r="B24" s="99" t="str">
        <f>"120/35"</f>
        <v>120/35</v>
      </c>
      <c r="C24" s="98">
        <v>106.71</v>
      </c>
      <c r="D24" s="100">
        <v>6.96</v>
      </c>
      <c r="E24" s="100">
        <v>7.6</v>
      </c>
      <c r="F24" s="100">
        <v>22.18</v>
      </c>
      <c r="G24" s="100">
        <v>184.76</v>
      </c>
      <c r="H24" s="98">
        <v>1.72</v>
      </c>
    </row>
    <row r="25" spans="1:8" x14ac:dyDescent="0.25">
      <c r="A25" s="98" t="s">
        <v>191</v>
      </c>
      <c r="B25" s="99" t="str">
        <f>"150"</f>
        <v>150</v>
      </c>
      <c r="C25" s="98">
        <v>143.01</v>
      </c>
      <c r="D25" s="100">
        <v>0</v>
      </c>
      <c r="E25" s="100">
        <v>0</v>
      </c>
      <c r="F25" s="100">
        <v>14.98</v>
      </c>
      <c r="G25" s="100">
        <v>56.94</v>
      </c>
      <c r="H25" s="98">
        <v>0</v>
      </c>
    </row>
    <row r="26" spans="1:8" x14ac:dyDescent="0.25">
      <c r="A26" s="98" t="s">
        <v>12</v>
      </c>
      <c r="B26" s="99" t="str">
        <f>"25"</f>
        <v>25</v>
      </c>
      <c r="C26" s="98">
        <v>9.43</v>
      </c>
      <c r="D26" s="100">
        <v>1.98</v>
      </c>
      <c r="E26" s="100">
        <v>0.25</v>
      </c>
      <c r="F26" s="100">
        <v>12.08</v>
      </c>
      <c r="G26" s="100">
        <v>59.73</v>
      </c>
      <c r="H26" s="98">
        <v>0</v>
      </c>
    </row>
    <row r="27" spans="1:8" x14ac:dyDescent="0.25">
      <c r="A27" s="101" t="s">
        <v>13</v>
      </c>
      <c r="B27" s="99"/>
      <c r="C27" s="98">
        <v>303.29000000000002</v>
      </c>
      <c r="D27" s="100">
        <v>13.28</v>
      </c>
      <c r="E27" s="100">
        <v>11.42</v>
      </c>
      <c r="F27" s="100">
        <v>82.4</v>
      </c>
      <c r="G27" s="100">
        <v>484.13</v>
      </c>
      <c r="H27" s="98">
        <v>2.91</v>
      </c>
    </row>
    <row r="28" spans="1:8" x14ac:dyDescent="0.25">
      <c r="A28" s="101" t="s">
        <v>18</v>
      </c>
      <c r="B28" s="99"/>
      <c r="C28" s="98">
        <v>1086.3699999999999</v>
      </c>
      <c r="D28" s="100">
        <v>48.62</v>
      </c>
      <c r="E28" s="100">
        <v>48.23</v>
      </c>
      <c r="F28" s="100">
        <v>210.7</v>
      </c>
      <c r="G28" s="100">
        <v>1429.99</v>
      </c>
      <c r="H28" s="98">
        <v>37.18</v>
      </c>
    </row>
    <row r="29" spans="1:8" x14ac:dyDescent="0.25">
      <c r="A29" s="76"/>
      <c r="B29" s="77"/>
      <c r="C29" s="76"/>
      <c r="D29" s="78"/>
      <c r="E29" s="78"/>
      <c r="F29" s="78"/>
      <c r="G29" s="78"/>
      <c r="H29" s="76"/>
    </row>
    <row r="30" spans="1:8" ht="15.75" x14ac:dyDescent="0.25">
      <c r="A30" s="2" t="s">
        <v>19</v>
      </c>
      <c r="B30" s="71"/>
      <c r="C30" s="3"/>
      <c r="D30" s="4"/>
      <c r="E30" s="2"/>
      <c r="F30" s="2"/>
      <c r="G30" s="2"/>
      <c r="H30" s="3"/>
    </row>
    <row r="31" spans="1:8" x14ac:dyDescent="0.25">
      <c r="A31" s="195" t="s">
        <v>1</v>
      </c>
      <c r="B31" s="197" t="s">
        <v>2</v>
      </c>
      <c r="C31" s="199" t="s">
        <v>3</v>
      </c>
      <c r="D31" s="103" t="s">
        <v>4</v>
      </c>
      <c r="E31" s="104" t="s">
        <v>5</v>
      </c>
      <c r="F31" s="195" t="s">
        <v>6</v>
      </c>
      <c r="G31" s="216" t="s">
        <v>7</v>
      </c>
      <c r="H31" s="102"/>
    </row>
    <row r="32" spans="1:8" x14ac:dyDescent="0.25">
      <c r="A32" s="181"/>
      <c r="B32" s="213"/>
      <c r="C32" s="214"/>
      <c r="D32" s="104" t="s">
        <v>8</v>
      </c>
      <c r="E32" s="104" t="s">
        <v>8</v>
      </c>
      <c r="F32" s="181"/>
      <c r="G32" s="216"/>
      <c r="H32" s="102" t="s">
        <v>9</v>
      </c>
    </row>
    <row r="33" spans="1:8" x14ac:dyDescent="0.25">
      <c r="A33" s="79" t="s">
        <v>192</v>
      </c>
      <c r="B33" s="80"/>
      <c r="C33" s="81"/>
      <c r="D33" s="82"/>
      <c r="E33" s="82"/>
      <c r="F33" s="82"/>
      <c r="G33" s="82"/>
      <c r="H33" s="81"/>
    </row>
    <row r="34" spans="1:8" x14ac:dyDescent="0.25">
      <c r="A34" s="117" t="s">
        <v>193</v>
      </c>
      <c r="B34" s="118" t="s">
        <v>194</v>
      </c>
      <c r="C34" s="117">
        <v>100.26</v>
      </c>
      <c r="D34" s="119">
        <v>3.55</v>
      </c>
      <c r="E34" s="119">
        <v>4.57</v>
      </c>
      <c r="F34" s="119">
        <v>29.79</v>
      </c>
      <c r="G34" s="119">
        <v>134.54</v>
      </c>
      <c r="H34" s="117">
        <v>0</v>
      </c>
    </row>
    <row r="35" spans="1:8" ht="15" customHeight="1" x14ac:dyDescent="0.25">
      <c r="A35" s="117" t="s">
        <v>22</v>
      </c>
      <c r="B35" s="118" t="str">
        <f>"150"</f>
        <v>150</v>
      </c>
      <c r="C35" s="117">
        <v>143.44999999999999</v>
      </c>
      <c r="D35" s="119">
        <v>5.07</v>
      </c>
      <c r="E35" s="119">
        <v>3.94</v>
      </c>
      <c r="F35" s="119">
        <v>13.67</v>
      </c>
      <c r="G35" s="119">
        <v>108.58</v>
      </c>
      <c r="H35" s="117">
        <v>0</v>
      </c>
    </row>
    <row r="36" spans="1:8" x14ac:dyDescent="0.25">
      <c r="A36" s="117" t="s">
        <v>12</v>
      </c>
      <c r="B36" s="118" t="str">
        <f>"30"</f>
        <v>30</v>
      </c>
      <c r="C36" s="117">
        <v>11.31</v>
      </c>
      <c r="D36" s="119">
        <v>2.37</v>
      </c>
      <c r="E36" s="119">
        <v>0.3</v>
      </c>
      <c r="F36" s="119">
        <v>14.49</v>
      </c>
      <c r="G36" s="119">
        <v>71.67</v>
      </c>
      <c r="H36" s="117">
        <v>0</v>
      </c>
    </row>
    <row r="37" spans="1:8" x14ac:dyDescent="0.25">
      <c r="A37" s="120" t="s">
        <v>13</v>
      </c>
      <c r="B37" s="118"/>
      <c r="C37" s="117">
        <v>255.02</v>
      </c>
      <c r="D37" s="119">
        <v>10.99</v>
      </c>
      <c r="E37" s="119">
        <v>8.8000000000000007</v>
      </c>
      <c r="F37" s="119">
        <f>SUM(F34:F36)</f>
        <v>57.95</v>
      </c>
      <c r="G37" s="119">
        <v>314.79000000000002</v>
      </c>
      <c r="H37" s="117">
        <v>0</v>
      </c>
    </row>
    <row r="38" spans="1:8" x14ac:dyDescent="0.25">
      <c r="A38" s="121" t="s">
        <v>31</v>
      </c>
      <c r="B38" s="118"/>
      <c r="C38" s="117"/>
      <c r="D38" s="119"/>
      <c r="E38" s="119"/>
      <c r="F38" s="119"/>
      <c r="G38" s="119"/>
      <c r="H38" s="117"/>
    </row>
    <row r="39" spans="1:8" x14ac:dyDescent="0.25">
      <c r="A39" s="117" t="s">
        <v>34</v>
      </c>
      <c r="B39" s="118">
        <v>150</v>
      </c>
      <c r="C39" s="117">
        <v>88.1</v>
      </c>
      <c r="D39" s="119">
        <v>0.75</v>
      </c>
      <c r="E39" s="119">
        <v>0.15</v>
      </c>
      <c r="F39" s="119">
        <v>15.15</v>
      </c>
      <c r="G39" s="119">
        <v>84.26</v>
      </c>
      <c r="H39" s="117">
        <v>3</v>
      </c>
    </row>
    <row r="40" spans="1:8" x14ac:dyDescent="0.25">
      <c r="A40" s="120" t="s">
        <v>13</v>
      </c>
      <c r="B40" s="118"/>
      <c r="C40" s="117">
        <v>88.1</v>
      </c>
      <c r="D40" s="119">
        <v>0.75</v>
      </c>
      <c r="E40" s="119">
        <v>0.15</v>
      </c>
      <c r="F40" s="119">
        <v>15.15</v>
      </c>
      <c r="G40" s="119">
        <v>84.26</v>
      </c>
      <c r="H40" s="117">
        <v>3</v>
      </c>
    </row>
    <row r="41" spans="1:8" x14ac:dyDescent="0.25">
      <c r="A41" s="121" t="s">
        <v>195</v>
      </c>
      <c r="B41" s="118"/>
      <c r="C41" s="117"/>
      <c r="D41" s="119"/>
      <c r="E41" s="119"/>
      <c r="F41" s="119"/>
      <c r="G41" s="119"/>
      <c r="H41" s="117"/>
    </row>
    <row r="42" spans="1:8" x14ac:dyDescent="0.25">
      <c r="A42" s="117" t="s">
        <v>196</v>
      </c>
      <c r="B42" s="118" t="str">
        <f>"50"</f>
        <v>50</v>
      </c>
      <c r="C42" s="117">
        <v>36.53</v>
      </c>
      <c r="D42" s="119">
        <v>0.84</v>
      </c>
      <c r="E42" s="119">
        <v>2.2400000000000002</v>
      </c>
      <c r="F42" s="119">
        <v>4.47</v>
      </c>
      <c r="G42" s="119">
        <v>37.07</v>
      </c>
      <c r="H42" s="117">
        <v>0</v>
      </c>
    </row>
    <row r="43" spans="1:8" x14ac:dyDescent="0.25">
      <c r="A43" s="117" t="s">
        <v>197</v>
      </c>
      <c r="B43" s="118" t="str">
        <f>"150/10"</f>
        <v>150/10</v>
      </c>
      <c r="C43" s="117">
        <v>154.91999999999999</v>
      </c>
      <c r="D43" s="119">
        <v>3.87</v>
      </c>
      <c r="E43" s="119">
        <v>4.3600000000000003</v>
      </c>
      <c r="F43" s="119">
        <v>7.9</v>
      </c>
      <c r="G43" s="119">
        <v>106.92</v>
      </c>
      <c r="H43" s="117">
        <v>0</v>
      </c>
    </row>
    <row r="44" spans="1:8" x14ac:dyDescent="0.25">
      <c r="A44" s="117" t="s">
        <v>198</v>
      </c>
      <c r="B44" s="118">
        <v>150</v>
      </c>
      <c r="C44" s="117">
        <v>44.14</v>
      </c>
      <c r="D44" s="119">
        <v>22.16</v>
      </c>
      <c r="E44" s="119">
        <v>22.7</v>
      </c>
      <c r="F44" s="119">
        <v>20.21</v>
      </c>
      <c r="G44" s="119">
        <v>275</v>
      </c>
      <c r="H44" s="117">
        <v>5.4</v>
      </c>
    </row>
    <row r="45" spans="1:8" x14ac:dyDescent="0.25">
      <c r="A45" s="117" t="s">
        <v>199</v>
      </c>
      <c r="B45" s="118" t="str">
        <f>"150"</f>
        <v>150</v>
      </c>
      <c r="C45" s="117">
        <v>152.99</v>
      </c>
      <c r="D45" s="119">
        <v>0.34</v>
      </c>
      <c r="E45" s="119">
        <v>0.08</v>
      </c>
      <c r="F45" s="119">
        <v>15.06</v>
      </c>
      <c r="G45" s="119">
        <v>53.15</v>
      </c>
      <c r="H45" s="117">
        <v>22.8</v>
      </c>
    </row>
    <row r="46" spans="1:8" x14ac:dyDescent="0.25">
      <c r="A46" s="117" t="s">
        <v>17</v>
      </c>
      <c r="B46" s="118">
        <v>40</v>
      </c>
      <c r="C46" s="117">
        <v>17.86</v>
      </c>
      <c r="D46" s="119">
        <v>2.5099999999999998</v>
      </c>
      <c r="E46" s="119">
        <v>0.46</v>
      </c>
      <c r="F46" s="119">
        <v>12.69</v>
      </c>
      <c r="G46" s="119">
        <v>67.180000000000007</v>
      </c>
      <c r="H46" s="117">
        <v>0</v>
      </c>
    </row>
    <row r="47" spans="1:8" x14ac:dyDescent="0.25">
      <c r="A47" s="120" t="s">
        <v>13</v>
      </c>
      <c r="B47" s="118"/>
      <c r="C47" s="117">
        <v>550.89</v>
      </c>
      <c r="D47" s="119">
        <f>SUM(D42:D46)</f>
        <v>29.72</v>
      </c>
      <c r="E47" s="119">
        <f>SUM(E42:E46)</f>
        <v>29.84</v>
      </c>
      <c r="F47" s="119">
        <f>SUM(F42:F46)</f>
        <v>60.33</v>
      </c>
      <c r="G47" s="119">
        <f>SUM(G42:G46)</f>
        <v>539.31999999999994</v>
      </c>
      <c r="H47" s="117">
        <v>28.22</v>
      </c>
    </row>
    <row r="48" spans="1:8" x14ac:dyDescent="0.25">
      <c r="A48" s="120" t="s">
        <v>200</v>
      </c>
      <c r="B48" s="118"/>
      <c r="C48" s="117"/>
      <c r="D48" s="119"/>
      <c r="E48" s="119"/>
      <c r="F48" s="119"/>
      <c r="G48" s="119"/>
      <c r="H48" s="117"/>
    </row>
    <row r="49" spans="1:8" x14ac:dyDescent="0.25">
      <c r="A49" s="117" t="s">
        <v>201</v>
      </c>
      <c r="B49" s="118" t="str">
        <f>"150/5"</f>
        <v>150/5</v>
      </c>
      <c r="C49" s="117">
        <v>0.8</v>
      </c>
      <c r="D49" s="119">
        <v>3.23</v>
      </c>
      <c r="E49" s="119">
        <v>9.81</v>
      </c>
      <c r="F49" s="119">
        <v>12.98</v>
      </c>
      <c r="G49" s="119">
        <v>153.32</v>
      </c>
      <c r="H49" s="117">
        <v>0</v>
      </c>
    </row>
    <row r="50" spans="1:8" x14ac:dyDescent="0.25">
      <c r="A50" s="117" t="s">
        <v>202</v>
      </c>
      <c r="B50" s="118" t="str">
        <f>"150"</f>
        <v>150</v>
      </c>
      <c r="C50" s="117">
        <v>142.44</v>
      </c>
      <c r="D50" s="119">
        <v>0.13</v>
      </c>
      <c r="E50" s="119">
        <v>0.03</v>
      </c>
      <c r="F50" s="119">
        <v>6.51</v>
      </c>
      <c r="G50" s="119">
        <v>26.36</v>
      </c>
      <c r="H50" s="117">
        <v>0</v>
      </c>
    </row>
    <row r="51" spans="1:8" x14ac:dyDescent="0.25">
      <c r="A51" s="117" t="s">
        <v>203</v>
      </c>
      <c r="B51" s="118">
        <v>20</v>
      </c>
      <c r="C51" s="117">
        <v>25.28</v>
      </c>
      <c r="D51" s="119">
        <v>1.98</v>
      </c>
      <c r="E51" s="119">
        <v>0.25</v>
      </c>
      <c r="F51" s="119">
        <v>12.08</v>
      </c>
      <c r="G51" s="119">
        <v>59.73</v>
      </c>
      <c r="H51" s="117">
        <v>0</v>
      </c>
    </row>
    <row r="52" spans="1:8" x14ac:dyDescent="0.25">
      <c r="A52" s="120" t="s">
        <v>13</v>
      </c>
      <c r="B52" s="118"/>
      <c r="C52" s="117">
        <v>168.52</v>
      </c>
      <c r="D52" s="119">
        <f>SUM(D49:D51)</f>
        <v>5.34</v>
      </c>
      <c r="E52" s="119">
        <f>SUM(E49:E51)</f>
        <v>10.09</v>
      </c>
      <c r="F52" s="119">
        <f>SUM(F49:F51)</f>
        <v>31.57</v>
      </c>
      <c r="G52" s="119">
        <v>503.93</v>
      </c>
      <c r="H52" s="117">
        <v>0</v>
      </c>
    </row>
    <row r="53" spans="1:8" x14ac:dyDescent="0.25">
      <c r="A53" s="120" t="s">
        <v>18</v>
      </c>
      <c r="B53" s="118"/>
      <c r="C53" s="117">
        <v>1062.52</v>
      </c>
      <c r="D53" s="119">
        <v>46.86</v>
      </c>
      <c r="E53" s="119">
        <v>48.83</v>
      </c>
      <c r="F53" s="119">
        <v>166.57</v>
      </c>
      <c r="G53" s="119">
        <v>1422.31</v>
      </c>
      <c r="H53" s="117">
        <v>30.24</v>
      </c>
    </row>
    <row r="54" spans="1:8" ht="15.75" x14ac:dyDescent="0.25">
      <c r="A54" s="2" t="s">
        <v>28</v>
      </c>
      <c r="B54" s="71"/>
      <c r="C54" s="3"/>
      <c r="D54" s="4"/>
      <c r="E54" s="2"/>
      <c r="F54" s="2"/>
      <c r="G54" s="2"/>
      <c r="H54" s="76"/>
    </row>
    <row r="55" spans="1:8" x14ac:dyDescent="0.25">
      <c r="A55" s="205" t="s">
        <v>1</v>
      </c>
      <c r="B55" s="207" t="s">
        <v>2</v>
      </c>
      <c r="C55" s="209" t="s">
        <v>3</v>
      </c>
      <c r="D55" s="83" t="s">
        <v>4</v>
      </c>
      <c r="E55" s="83" t="s">
        <v>5</v>
      </c>
      <c r="F55" s="211" t="s">
        <v>6</v>
      </c>
      <c r="G55" s="211" t="s">
        <v>7</v>
      </c>
      <c r="H55" s="84"/>
    </row>
    <row r="56" spans="1:8" x14ac:dyDescent="0.25">
      <c r="A56" s="206"/>
      <c r="B56" s="208"/>
      <c r="C56" s="210"/>
      <c r="D56" s="85" t="s">
        <v>8</v>
      </c>
      <c r="E56" s="85" t="s">
        <v>8</v>
      </c>
      <c r="F56" s="212"/>
      <c r="G56" s="212"/>
      <c r="H56" s="87" t="s">
        <v>9</v>
      </c>
    </row>
    <row r="57" spans="1:8" x14ac:dyDescent="0.25">
      <c r="A57" s="88" t="s">
        <v>171</v>
      </c>
      <c r="B57" s="89"/>
      <c r="C57" s="86"/>
      <c r="D57" s="90"/>
      <c r="E57" s="90"/>
      <c r="F57" s="90"/>
      <c r="G57" s="90"/>
      <c r="H57" s="87"/>
    </row>
    <row r="58" spans="1:8" x14ac:dyDescent="0.25">
      <c r="A58" s="91" t="s">
        <v>29</v>
      </c>
      <c r="B58" s="89" t="str">
        <f>"150"</f>
        <v>150</v>
      </c>
      <c r="C58" s="86">
        <v>125.72</v>
      </c>
      <c r="D58" s="90">
        <v>3.87</v>
      </c>
      <c r="E58" s="90">
        <v>3.34</v>
      </c>
      <c r="F58" s="90">
        <v>9.2100000000000009</v>
      </c>
      <c r="G58" s="90">
        <v>81.819999999999993</v>
      </c>
      <c r="H58" s="87"/>
    </row>
    <row r="59" spans="1:8" x14ac:dyDescent="0.25">
      <c r="A59" s="91" t="s">
        <v>30</v>
      </c>
      <c r="B59" s="89">
        <v>10</v>
      </c>
      <c r="C59" s="86">
        <v>6.12</v>
      </c>
      <c r="D59" s="90">
        <v>5.26</v>
      </c>
      <c r="E59" s="90">
        <v>5.32</v>
      </c>
      <c r="F59" s="90">
        <v>0</v>
      </c>
      <c r="G59" s="90">
        <v>70.12</v>
      </c>
      <c r="H59" s="87"/>
    </row>
    <row r="60" spans="1:8" ht="15" customHeight="1" x14ac:dyDescent="0.25">
      <c r="A60" s="91" t="s">
        <v>204</v>
      </c>
      <c r="B60" s="89" t="str">
        <f>"150"</f>
        <v>150</v>
      </c>
      <c r="C60" s="86">
        <v>140.63</v>
      </c>
      <c r="D60" s="90">
        <v>1.67</v>
      </c>
      <c r="E60" s="90">
        <v>3.95</v>
      </c>
      <c r="F60" s="90">
        <v>18.14</v>
      </c>
      <c r="G60" s="90">
        <v>91.36</v>
      </c>
      <c r="H60" s="87"/>
    </row>
    <row r="61" spans="1:8" x14ac:dyDescent="0.25">
      <c r="A61" s="91" t="s">
        <v>12</v>
      </c>
      <c r="B61" s="89">
        <v>30</v>
      </c>
      <c r="C61" s="86">
        <v>20.74</v>
      </c>
      <c r="D61" s="90">
        <v>4.3499999999999996</v>
      </c>
      <c r="E61" s="90">
        <v>0.55000000000000004</v>
      </c>
      <c r="F61" s="90">
        <v>26.57</v>
      </c>
      <c r="G61" s="90">
        <v>101.4</v>
      </c>
      <c r="H61" s="87"/>
    </row>
    <row r="62" spans="1:8" x14ac:dyDescent="0.25">
      <c r="A62" s="91" t="s">
        <v>45</v>
      </c>
      <c r="B62" s="89" t="str">
        <f>"80"</f>
        <v>80</v>
      </c>
      <c r="C62" s="86">
        <v>59.2</v>
      </c>
      <c r="D62" s="90">
        <v>1.1299999999999999</v>
      </c>
      <c r="E62" s="90">
        <v>0.35</v>
      </c>
      <c r="F62" s="90">
        <v>15.29</v>
      </c>
      <c r="G62" s="90">
        <v>67.17</v>
      </c>
      <c r="H62" s="87"/>
    </row>
    <row r="63" spans="1:8" x14ac:dyDescent="0.25">
      <c r="A63" s="92" t="s">
        <v>13</v>
      </c>
      <c r="B63" s="89"/>
      <c r="C63" s="86">
        <v>352.4</v>
      </c>
      <c r="D63" s="90">
        <v>16.28</v>
      </c>
      <c r="E63" s="90">
        <f>SUM(E58:E62)</f>
        <v>13.51</v>
      </c>
      <c r="F63" s="90">
        <f>SUM(F58:F62)</f>
        <v>69.210000000000008</v>
      </c>
      <c r="G63" s="90">
        <f>SUM(G58:G62)</f>
        <v>411.87000000000006</v>
      </c>
      <c r="H63" s="87"/>
    </row>
    <row r="64" spans="1:8" x14ac:dyDescent="0.25">
      <c r="A64" s="88" t="s">
        <v>23</v>
      </c>
      <c r="B64" s="89"/>
      <c r="C64" s="86"/>
      <c r="D64" s="90"/>
      <c r="E64" s="90"/>
      <c r="F64" s="90"/>
      <c r="G64" s="90"/>
      <c r="H64" s="87"/>
    </row>
    <row r="65" spans="1:8" x14ac:dyDescent="0.25">
      <c r="A65" s="91" t="s">
        <v>205</v>
      </c>
      <c r="B65" s="89" t="str">
        <f>"150"</f>
        <v>150</v>
      </c>
      <c r="C65" s="86">
        <v>132.44999999999999</v>
      </c>
      <c r="D65" s="90">
        <v>1.5</v>
      </c>
      <c r="E65" s="90">
        <v>0.5</v>
      </c>
      <c r="F65" s="90">
        <v>21</v>
      </c>
      <c r="G65" s="90">
        <v>87.45</v>
      </c>
      <c r="H65" s="87">
        <v>4.5</v>
      </c>
    </row>
    <row r="66" spans="1:8" x14ac:dyDescent="0.25">
      <c r="A66" s="92" t="s">
        <v>13</v>
      </c>
      <c r="B66" s="89"/>
      <c r="C66" s="86">
        <v>132.44999999999999</v>
      </c>
      <c r="D66" s="90">
        <v>1.5</v>
      </c>
      <c r="E66" s="90">
        <v>0.5</v>
      </c>
      <c r="F66" s="90">
        <v>21</v>
      </c>
      <c r="G66" s="90">
        <v>87.45</v>
      </c>
      <c r="H66" s="87">
        <v>4.5</v>
      </c>
    </row>
    <row r="67" spans="1:8" x14ac:dyDescent="0.25">
      <c r="A67" s="88" t="s">
        <v>206</v>
      </c>
      <c r="B67" s="89"/>
      <c r="C67" s="86"/>
      <c r="D67" s="90"/>
      <c r="E67" s="90"/>
      <c r="F67" s="90"/>
      <c r="G67" s="90"/>
      <c r="H67" s="87"/>
    </row>
    <row r="68" spans="1:8" x14ac:dyDescent="0.25">
      <c r="A68" s="91" t="s">
        <v>207</v>
      </c>
      <c r="B68" s="89">
        <v>40</v>
      </c>
      <c r="C68" s="86">
        <v>40.54</v>
      </c>
      <c r="D68" s="90">
        <v>0.83</v>
      </c>
      <c r="E68" s="90">
        <v>2.5299999999999998</v>
      </c>
      <c r="F68" s="90">
        <v>7.75</v>
      </c>
      <c r="G68" s="90">
        <v>70</v>
      </c>
      <c r="H68" s="87"/>
    </row>
    <row r="69" spans="1:8" x14ac:dyDescent="0.25">
      <c r="A69" s="91" t="s">
        <v>208</v>
      </c>
      <c r="B69" s="89" t="str">
        <f>"150/5"</f>
        <v>150/5</v>
      </c>
      <c r="C69" s="86">
        <v>175.35</v>
      </c>
      <c r="D69" s="90">
        <v>1.04</v>
      </c>
      <c r="E69" s="90">
        <v>3.2</v>
      </c>
      <c r="F69" s="90">
        <v>5.0599999999999996</v>
      </c>
      <c r="G69" s="90">
        <v>53.47</v>
      </c>
      <c r="H69" s="87"/>
    </row>
    <row r="70" spans="1:8" x14ac:dyDescent="0.25">
      <c r="A70" s="91" t="s">
        <v>209</v>
      </c>
      <c r="B70" s="89" t="str">
        <f>"50/5"</f>
        <v>50/5</v>
      </c>
      <c r="C70" s="86">
        <v>41.75</v>
      </c>
      <c r="D70" s="90">
        <v>7.82</v>
      </c>
      <c r="E70" s="90">
        <v>10.83</v>
      </c>
      <c r="F70" s="90">
        <v>8.33</v>
      </c>
      <c r="G70" s="90">
        <v>162.84</v>
      </c>
      <c r="H70" s="87"/>
    </row>
    <row r="71" spans="1:8" x14ac:dyDescent="0.25">
      <c r="A71" s="91" t="s">
        <v>210</v>
      </c>
      <c r="B71" s="89" t="str">
        <f>"140"</f>
        <v>140</v>
      </c>
      <c r="C71" s="86">
        <v>276.54000000000002</v>
      </c>
      <c r="D71" s="90">
        <v>6.86</v>
      </c>
      <c r="E71" s="90">
        <v>4.5199999999999996</v>
      </c>
      <c r="F71" s="90">
        <v>46.96</v>
      </c>
      <c r="G71" s="90">
        <v>161.02000000000001</v>
      </c>
      <c r="H71" s="87"/>
    </row>
    <row r="72" spans="1:8" x14ac:dyDescent="0.25">
      <c r="A72" s="91" t="s">
        <v>211</v>
      </c>
      <c r="B72" s="89" t="str">
        <f>"150"</f>
        <v>150</v>
      </c>
      <c r="C72" s="86">
        <v>153.01</v>
      </c>
      <c r="D72" s="90">
        <v>0.69</v>
      </c>
      <c r="E72" s="90">
        <v>0.03</v>
      </c>
      <c r="F72" s="90">
        <v>15.42</v>
      </c>
      <c r="G72" s="90">
        <v>62.44</v>
      </c>
      <c r="H72" s="87">
        <v>20.5</v>
      </c>
    </row>
    <row r="73" spans="1:8" x14ac:dyDescent="0.25">
      <c r="A73" s="91" t="s">
        <v>17</v>
      </c>
      <c r="B73" s="89">
        <v>30</v>
      </c>
      <c r="C73" s="86">
        <v>8.4600000000000009</v>
      </c>
      <c r="D73" s="90">
        <v>1.19</v>
      </c>
      <c r="E73" s="90">
        <v>0.22</v>
      </c>
      <c r="F73" s="90">
        <v>6.01</v>
      </c>
      <c r="G73" s="90">
        <v>60.8</v>
      </c>
      <c r="H73" s="87"/>
    </row>
    <row r="74" spans="1:8" x14ac:dyDescent="0.25">
      <c r="A74" s="92" t="s">
        <v>13</v>
      </c>
      <c r="B74" s="89"/>
      <c r="C74" s="86">
        <v>695.64</v>
      </c>
      <c r="D74" s="90">
        <f>SUM(D68:D73)</f>
        <v>18.430000000000003</v>
      </c>
      <c r="E74" s="90">
        <f>SUM(E68:E73)</f>
        <v>21.330000000000002</v>
      </c>
      <c r="F74" s="90">
        <f>SUM(F68:F73)</f>
        <v>89.53</v>
      </c>
      <c r="G74" s="90">
        <f>SUM(G68:G73)</f>
        <v>570.57000000000005</v>
      </c>
      <c r="H74" s="87">
        <v>25</v>
      </c>
    </row>
    <row r="75" spans="1:8" x14ac:dyDescent="0.25">
      <c r="A75" s="92" t="s">
        <v>212</v>
      </c>
      <c r="B75" s="89"/>
      <c r="C75" s="86"/>
      <c r="D75" s="90"/>
      <c r="E75" s="90"/>
      <c r="F75" s="90"/>
      <c r="G75" s="90"/>
      <c r="H75" s="87"/>
    </row>
    <row r="76" spans="1:8" x14ac:dyDescent="0.25">
      <c r="A76" s="91" t="s">
        <v>213</v>
      </c>
      <c r="B76" s="89" t="s">
        <v>214</v>
      </c>
      <c r="C76" s="86">
        <v>100.02</v>
      </c>
      <c r="D76" s="90">
        <v>16.2</v>
      </c>
      <c r="E76" s="90">
        <v>9.1999999999999993</v>
      </c>
      <c r="F76" s="90">
        <v>29.09</v>
      </c>
      <c r="G76" s="90">
        <v>295.86</v>
      </c>
      <c r="H76" s="87"/>
    </row>
    <row r="77" spans="1:8" x14ac:dyDescent="0.25">
      <c r="A77" s="91" t="s">
        <v>24</v>
      </c>
      <c r="B77" s="89">
        <v>180</v>
      </c>
      <c r="C77" s="86">
        <v>123</v>
      </c>
      <c r="D77" s="90">
        <v>0.45</v>
      </c>
      <c r="E77" s="90">
        <v>0</v>
      </c>
      <c r="F77" s="90">
        <v>24.75</v>
      </c>
      <c r="G77" s="90">
        <v>97.92</v>
      </c>
      <c r="H77" s="87"/>
    </row>
    <row r="78" spans="1:8" x14ac:dyDescent="0.25">
      <c r="A78" s="91" t="s">
        <v>12</v>
      </c>
      <c r="B78" s="89">
        <v>20</v>
      </c>
      <c r="C78" s="86">
        <v>5.66</v>
      </c>
      <c r="D78" s="90">
        <v>1.19</v>
      </c>
      <c r="E78" s="90">
        <v>0.15</v>
      </c>
      <c r="F78" s="90">
        <v>7.25</v>
      </c>
      <c r="G78" s="90">
        <v>65.84</v>
      </c>
      <c r="H78" s="87"/>
    </row>
    <row r="79" spans="1:8" x14ac:dyDescent="0.25">
      <c r="A79" s="92" t="s">
        <v>13</v>
      </c>
      <c r="B79" s="89"/>
      <c r="C79" s="86">
        <v>260.33</v>
      </c>
      <c r="D79" s="90">
        <f>SUM(D76:D78)</f>
        <v>17.84</v>
      </c>
      <c r="E79" s="90">
        <f>SUM(E76:E78)</f>
        <v>9.35</v>
      </c>
      <c r="F79" s="90">
        <f>SUM(F76:F78)</f>
        <v>61.09</v>
      </c>
      <c r="G79" s="90">
        <f>SUM(G76:G78)</f>
        <v>459.62</v>
      </c>
      <c r="H79" s="87"/>
    </row>
    <row r="80" spans="1:8" x14ac:dyDescent="0.25">
      <c r="A80" s="93" t="s">
        <v>18</v>
      </c>
      <c r="B80" s="94"/>
      <c r="C80" s="95">
        <v>1440.83</v>
      </c>
      <c r="D80" s="96">
        <v>54.05</v>
      </c>
      <c r="E80" s="96">
        <v>44.69</v>
      </c>
      <c r="F80" s="96">
        <v>240.83</v>
      </c>
      <c r="G80" s="96">
        <v>1499.51</v>
      </c>
      <c r="H80" s="97">
        <v>25</v>
      </c>
    </row>
    <row r="81" spans="1:7" x14ac:dyDescent="0.25">
      <c r="A81" s="98" t="s">
        <v>191</v>
      </c>
      <c r="B81" s="99" t="str">
        <f>"150"</f>
        <v>150</v>
      </c>
      <c r="C81" s="98">
        <v>145.05000000000001</v>
      </c>
      <c r="D81" s="100">
        <v>0.1</v>
      </c>
      <c r="E81" s="100">
        <v>0.02</v>
      </c>
      <c r="F81" s="100">
        <v>20</v>
      </c>
      <c r="G81" s="102">
        <v>76</v>
      </c>
    </row>
    <row r="82" spans="1:7" x14ac:dyDescent="0.25">
      <c r="A82" s="98" t="s">
        <v>12</v>
      </c>
      <c r="B82" s="99" t="s">
        <v>174</v>
      </c>
      <c r="C82" s="98">
        <v>5.66</v>
      </c>
      <c r="D82" s="100">
        <v>1.45</v>
      </c>
      <c r="E82" s="100">
        <v>9.6</v>
      </c>
      <c r="F82" s="100">
        <v>13.2</v>
      </c>
      <c r="G82" s="102">
        <v>76.099999999999994</v>
      </c>
    </row>
    <row r="83" spans="1:7" x14ac:dyDescent="0.25">
      <c r="A83" s="101" t="s">
        <v>13</v>
      </c>
      <c r="B83" s="99"/>
      <c r="C83" s="98">
        <v>351.74</v>
      </c>
      <c r="D83" s="100">
        <f>SUM(D79:D82)</f>
        <v>73.44</v>
      </c>
      <c r="E83" s="100">
        <f>SUM(E79:E82)</f>
        <v>63.660000000000004</v>
      </c>
      <c r="F83" s="100">
        <f>SUM(F79:F82)</f>
        <v>335.12</v>
      </c>
      <c r="G83" s="102">
        <f>SUM(G79:G82)</f>
        <v>2111.23</v>
      </c>
    </row>
    <row r="84" spans="1:7" x14ac:dyDescent="0.25">
      <c r="A84" s="101" t="s">
        <v>18</v>
      </c>
      <c r="B84" s="99"/>
      <c r="C84" s="98">
        <v>1235.95</v>
      </c>
      <c r="D84" s="100">
        <v>45.94</v>
      </c>
      <c r="E84" s="100">
        <v>54.92</v>
      </c>
      <c r="F84" s="100">
        <v>203.53</v>
      </c>
      <c r="G84" s="102">
        <v>1560.85</v>
      </c>
    </row>
    <row r="85" spans="1:7" ht="15.75" x14ac:dyDescent="0.25">
      <c r="A85" s="2" t="s">
        <v>61</v>
      </c>
      <c r="B85" s="71"/>
      <c r="C85" s="3"/>
      <c r="D85" s="4"/>
      <c r="E85" s="2"/>
      <c r="F85" s="2"/>
      <c r="G85" s="3"/>
    </row>
    <row r="86" spans="1:7" x14ac:dyDescent="0.25">
      <c r="A86" s="201" t="s">
        <v>1</v>
      </c>
      <c r="B86" s="202" t="s">
        <v>2</v>
      </c>
      <c r="C86" s="203" t="s">
        <v>3</v>
      </c>
      <c r="D86" s="83" t="s">
        <v>4</v>
      </c>
      <c r="E86" s="83" t="s">
        <v>5</v>
      </c>
      <c r="F86" s="204" t="s">
        <v>6</v>
      </c>
      <c r="G86" s="204" t="s">
        <v>7</v>
      </c>
    </row>
    <row r="87" spans="1:7" x14ac:dyDescent="0.25">
      <c r="A87" s="191"/>
      <c r="B87" s="192"/>
      <c r="C87" s="193"/>
      <c r="D87" s="85" t="s">
        <v>8</v>
      </c>
      <c r="E87" s="85" t="s">
        <v>8</v>
      </c>
      <c r="F87" s="194"/>
      <c r="G87" s="194"/>
    </row>
    <row r="88" spans="1:7" x14ac:dyDescent="0.25">
      <c r="A88" s="88" t="s">
        <v>217</v>
      </c>
      <c r="B88" s="89"/>
      <c r="C88" s="86"/>
      <c r="D88" s="90"/>
      <c r="E88" s="90"/>
      <c r="F88" s="90"/>
      <c r="G88" s="86"/>
    </row>
    <row r="89" spans="1:7" x14ac:dyDescent="0.25">
      <c r="A89" s="91" t="s">
        <v>63</v>
      </c>
      <c r="B89" s="89" t="s">
        <v>218</v>
      </c>
      <c r="C89" s="86">
        <v>96.57</v>
      </c>
      <c r="D89" s="90">
        <v>5.19</v>
      </c>
      <c r="E89" s="90">
        <v>4.74</v>
      </c>
      <c r="F89" s="90">
        <v>25.1</v>
      </c>
      <c r="G89" s="86">
        <v>2054</v>
      </c>
    </row>
    <row r="90" spans="1:7" x14ac:dyDescent="0.25">
      <c r="A90" s="91" t="s">
        <v>10</v>
      </c>
      <c r="B90" s="89" t="str">
        <f>"150"</f>
        <v>150</v>
      </c>
      <c r="C90" s="86">
        <v>140.63</v>
      </c>
      <c r="D90" s="90">
        <v>4.67</v>
      </c>
      <c r="E90" s="90">
        <v>3.95</v>
      </c>
      <c r="F90" s="90">
        <v>16.14</v>
      </c>
      <c r="G90" s="86">
        <v>66</v>
      </c>
    </row>
    <row r="91" spans="1:7" x14ac:dyDescent="0.25">
      <c r="A91" s="91" t="s">
        <v>12</v>
      </c>
      <c r="B91" s="89" t="s">
        <v>105</v>
      </c>
      <c r="C91" s="86">
        <v>7.54</v>
      </c>
      <c r="D91" s="90">
        <v>2.3780000000000001</v>
      </c>
      <c r="E91" s="90">
        <v>0.2</v>
      </c>
      <c r="F91" s="90">
        <v>14.49</v>
      </c>
      <c r="G91" s="86">
        <v>71</v>
      </c>
    </row>
    <row r="92" spans="1:7" x14ac:dyDescent="0.25">
      <c r="A92" s="92" t="s">
        <v>13</v>
      </c>
      <c r="B92" s="89"/>
      <c r="C92" s="86">
        <v>246.54</v>
      </c>
      <c r="D92" s="90">
        <f>SUM(D89:D91)</f>
        <v>12.238</v>
      </c>
      <c r="E92" s="90">
        <f>SUM(E89:E91)</f>
        <v>8.89</v>
      </c>
      <c r="F92" s="90">
        <f>SUM(F89:F91)</f>
        <v>55.730000000000004</v>
      </c>
      <c r="G92" s="86">
        <v>341</v>
      </c>
    </row>
    <row r="93" spans="1:7" x14ac:dyDescent="0.25">
      <c r="A93" s="88" t="s">
        <v>23</v>
      </c>
      <c r="B93" s="89"/>
      <c r="C93" s="86"/>
      <c r="D93" s="90"/>
      <c r="E93" s="90"/>
      <c r="F93" s="90"/>
      <c r="G93" s="86"/>
    </row>
    <row r="94" spans="1:7" x14ac:dyDescent="0.25">
      <c r="A94" s="91" t="s">
        <v>125</v>
      </c>
      <c r="B94" s="89" t="str">
        <f>"150"</f>
        <v>150</v>
      </c>
      <c r="C94" s="86">
        <v>132.44999999999999</v>
      </c>
      <c r="D94" s="90">
        <v>0.5</v>
      </c>
      <c r="E94" s="90">
        <v>0.1</v>
      </c>
      <c r="F94" s="90">
        <v>7.2</v>
      </c>
      <c r="G94" s="86">
        <v>104.94</v>
      </c>
    </row>
    <row r="95" spans="1:7" x14ac:dyDescent="0.25">
      <c r="A95" s="92" t="s">
        <v>13</v>
      </c>
      <c r="B95" s="89"/>
      <c r="C95" s="86">
        <v>132.44999999999999</v>
      </c>
      <c r="D95" s="90">
        <v>0.5</v>
      </c>
      <c r="E95" s="90">
        <v>0.1</v>
      </c>
      <c r="F95" s="90">
        <v>7.2</v>
      </c>
      <c r="G95" s="86">
        <v>104.94</v>
      </c>
    </row>
    <row r="96" spans="1:7" x14ac:dyDescent="0.25">
      <c r="A96" s="88" t="s">
        <v>219</v>
      </c>
      <c r="B96" s="89"/>
      <c r="C96" s="86"/>
      <c r="D96" s="90"/>
      <c r="E96" s="90"/>
      <c r="F96" s="90"/>
      <c r="G96" s="86"/>
    </row>
    <row r="97" spans="1:7" x14ac:dyDescent="0.25">
      <c r="A97" s="91" t="s">
        <v>220</v>
      </c>
      <c r="B97" s="89" t="str">
        <f>"50"</f>
        <v>50</v>
      </c>
      <c r="C97" s="86">
        <v>40.14</v>
      </c>
      <c r="D97" s="90">
        <v>0.67</v>
      </c>
      <c r="E97" s="90">
        <v>4</v>
      </c>
      <c r="F97" s="90">
        <v>3.29</v>
      </c>
      <c r="G97" s="86">
        <v>91.27</v>
      </c>
    </row>
    <row r="98" spans="1:7" x14ac:dyDescent="0.25">
      <c r="A98" s="91" t="s">
        <v>221</v>
      </c>
      <c r="B98" s="89" t="str">
        <f>"150"</f>
        <v>150</v>
      </c>
      <c r="C98" s="86">
        <v>172.02</v>
      </c>
      <c r="D98" s="90">
        <v>1.5</v>
      </c>
      <c r="E98" s="90">
        <v>7.74</v>
      </c>
      <c r="F98" s="90">
        <v>11.43</v>
      </c>
      <c r="G98" s="86">
        <v>109.3</v>
      </c>
    </row>
    <row r="99" spans="1:7" x14ac:dyDescent="0.25">
      <c r="A99" s="91" t="s">
        <v>222</v>
      </c>
      <c r="B99" s="89" t="s">
        <v>223</v>
      </c>
      <c r="C99" s="86">
        <v>197.11</v>
      </c>
      <c r="D99" s="90">
        <v>16.54</v>
      </c>
      <c r="E99" s="90">
        <v>18.79</v>
      </c>
      <c r="F99" s="90">
        <v>15.37</v>
      </c>
      <c r="G99" s="86">
        <v>183</v>
      </c>
    </row>
    <row r="100" spans="1:7" x14ac:dyDescent="0.25">
      <c r="A100" s="91" t="s">
        <v>224</v>
      </c>
      <c r="B100" s="89" t="str">
        <f>"150"</f>
        <v>150</v>
      </c>
      <c r="C100" s="86">
        <v>152.94</v>
      </c>
      <c r="D100" s="90">
        <v>0.53</v>
      </c>
      <c r="E100" s="90">
        <v>0.02</v>
      </c>
      <c r="F100" s="90">
        <v>23.75</v>
      </c>
      <c r="G100" s="86">
        <v>89.1</v>
      </c>
    </row>
    <row r="101" spans="1:7" x14ac:dyDescent="0.25">
      <c r="A101" s="91" t="s">
        <v>17</v>
      </c>
      <c r="B101" s="89" t="str">
        <f>"35"</f>
        <v>35</v>
      </c>
      <c r="C101" s="86">
        <v>16.45</v>
      </c>
      <c r="D101" s="90">
        <v>2.31</v>
      </c>
      <c r="E101" s="90">
        <v>0.42</v>
      </c>
      <c r="F101" s="90">
        <v>11.69</v>
      </c>
      <c r="G101" s="86">
        <v>52</v>
      </c>
    </row>
    <row r="102" spans="1:7" x14ac:dyDescent="0.25">
      <c r="A102" s="92" t="s">
        <v>13</v>
      </c>
      <c r="B102" s="89"/>
      <c r="C102" s="86">
        <v>578.66</v>
      </c>
      <c r="D102" s="90">
        <f>SUM(D97:D101)</f>
        <v>21.55</v>
      </c>
      <c r="E102" s="90">
        <f>SUM(E97:E101)</f>
        <v>30.970000000000002</v>
      </c>
      <c r="F102" s="90">
        <f>SUM(F97:F101)</f>
        <v>65.53</v>
      </c>
      <c r="G102" s="86">
        <f>SUM(G97:G101)</f>
        <v>524.66999999999996</v>
      </c>
    </row>
    <row r="103" spans="1:7" x14ac:dyDescent="0.25">
      <c r="A103" s="92" t="s">
        <v>225</v>
      </c>
      <c r="B103" s="89"/>
      <c r="C103" s="86"/>
      <c r="D103" s="90"/>
      <c r="E103" s="90"/>
      <c r="F103" s="90"/>
      <c r="G103" s="86"/>
    </row>
    <row r="104" spans="1:7" x14ac:dyDescent="0.25">
      <c r="A104" s="91" t="s">
        <v>226</v>
      </c>
      <c r="B104" s="89" t="s">
        <v>160</v>
      </c>
      <c r="C104" s="86">
        <v>86.78</v>
      </c>
      <c r="D104" s="90">
        <v>5.8</v>
      </c>
      <c r="E104" s="90">
        <v>4.5999999999999996</v>
      </c>
      <c r="F104" s="90">
        <v>22.4</v>
      </c>
      <c r="G104" s="86">
        <v>136</v>
      </c>
    </row>
    <row r="105" spans="1:7" x14ac:dyDescent="0.25">
      <c r="A105" s="91" t="s">
        <v>227</v>
      </c>
      <c r="B105" s="89" t="str">
        <f>"150"</f>
        <v>150</v>
      </c>
      <c r="C105" s="86">
        <v>137.97999999999999</v>
      </c>
      <c r="D105" s="90">
        <v>1.1000000000000001</v>
      </c>
      <c r="E105" s="90">
        <v>1.1299999999999999</v>
      </c>
      <c r="F105" s="90">
        <v>9.1</v>
      </c>
      <c r="G105" s="86">
        <v>85</v>
      </c>
    </row>
    <row r="106" spans="1:7" x14ac:dyDescent="0.25">
      <c r="A106" s="91" t="s">
        <v>45</v>
      </c>
      <c r="B106" s="89" t="str">
        <f>"80"</f>
        <v>80</v>
      </c>
      <c r="C106" s="86">
        <v>59.2</v>
      </c>
      <c r="D106" s="90">
        <v>1.2</v>
      </c>
      <c r="E106" s="90">
        <v>0.4</v>
      </c>
      <c r="F106" s="90">
        <v>16.8</v>
      </c>
      <c r="G106" s="86">
        <v>97.5</v>
      </c>
    </row>
    <row r="107" spans="1:7" x14ac:dyDescent="0.25">
      <c r="A107" s="92" t="s">
        <v>13</v>
      </c>
      <c r="B107" s="89"/>
      <c r="C107" s="86">
        <v>291.49</v>
      </c>
      <c r="D107" s="90">
        <f>SUM(D104:D106)</f>
        <v>8.1</v>
      </c>
      <c r="E107" s="90">
        <f>SUM(E104:E106)</f>
        <v>6.13</v>
      </c>
      <c r="F107" s="90">
        <v>48.3</v>
      </c>
      <c r="G107" s="86">
        <f>SUM(G104:G106)</f>
        <v>318.5</v>
      </c>
    </row>
    <row r="108" spans="1:7" x14ac:dyDescent="0.25">
      <c r="A108" s="92" t="s">
        <v>18</v>
      </c>
      <c r="B108" s="89"/>
      <c r="C108" s="86">
        <v>1249.1400000000001</v>
      </c>
      <c r="D108" s="90">
        <v>42.39</v>
      </c>
      <c r="E108" s="90">
        <v>46.09</v>
      </c>
      <c r="F108" s="90">
        <v>178.8</v>
      </c>
      <c r="G108" s="86">
        <v>1309.1099999999999</v>
      </c>
    </row>
    <row r="109" spans="1:7" ht="15.75" x14ac:dyDescent="0.25">
      <c r="A109" s="107" t="s">
        <v>69</v>
      </c>
      <c r="B109" s="108"/>
      <c r="C109" s="109"/>
      <c r="D109" s="110"/>
      <c r="E109" s="111"/>
      <c r="F109" s="111"/>
      <c r="G109" s="111"/>
    </row>
    <row r="110" spans="1:7" x14ac:dyDescent="0.25">
      <c r="A110" s="191" t="s">
        <v>1</v>
      </c>
      <c r="B110" s="192" t="s">
        <v>2</v>
      </c>
      <c r="C110" s="193" t="s">
        <v>3</v>
      </c>
      <c r="D110" s="85" t="s">
        <v>4</v>
      </c>
      <c r="E110" s="85" t="s">
        <v>5</v>
      </c>
      <c r="F110" s="194" t="s">
        <v>6</v>
      </c>
      <c r="G110" s="194" t="s">
        <v>7</v>
      </c>
    </row>
    <row r="111" spans="1:7" x14ac:dyDescent="0.25">
      <c r="A111" s="191"/>
      <c r="B111" s="192"/>
      <c r="C111" s="193"/>
      <c r="D111" s="85" t="s">
        <v>8</v>
      </c>
      <c r="E111" s="85" t="s">
        <v>8</v>
      </c>
      <c r="F111" s="194"/>
      <c r="G111" s="194"/>
    </row>
    <row r="112" spans="1:7" x14ac:dyDescent="0.25">
      <c r="A112" s="88" t="s">
        <v>228</v>
      </c>
      <c r="B112" s="89"/>
      <c r="C112" s="86"/>
      <c r="D112" s="90"/>
      <c r="E112" s="90"/>
      <c r="F112" s="90"/>
      <c r="G112" s="90"/>
    </row>
    <row r="113" spans="1:7" x14ac:dyDescent="0.25">
      <c r="A113" s="91" t="s">
        <v>229</v>
      </c>
      <c r="B113" s="89" t="str">
        <f>"150"</f>
        <v>150</v>
      </c>
      <c r="C113" s="86">
        <v>142.32</v>
      </c>
      <c r="D113" s="90">
        <v>5.67</v>
      </c>
      <c r="E113" s="90">
        <v>4.99</v>
      </c>
      <c r="F113" s="90">
        <v>16.600000000000001</v>
      </c>
      <c r="G113" s="90">
        <v>133.29</v>
      </c>
    </row>
    <row r="114" spans="1:7" x14ac:dyDescent="0.25">
      <c r="A114" s="91" t="s">
        <v>30</v>
      </c>
      <c r="B114" s="89" t="str">
        <f>"15"</f>
        <v>15</v>
      </c>
      <c r="C114" s="86">
        <v>6.12</v>
      </c>
      <c r="D114" s="90">
        <v>6.7</v>
      </c>
      <c r="E114" s="90">
        <v>9.6</v>
      </c>
      <c r="F114" s="90">
        <v>13.2</v>
      </c>
      <c r="G114" s="90">
        <v>92.59</v>
      </c>
    </row>
    <row r="115" spans="1:7" x14ac:dyDescent="0.25">
      <c r="A115" s="91" t="s">
        <v>191</v>
      </c>
      <c r="B115" s="89" t="s">
        <v>215</v>
      </c>
      <c r="C115" s="86">
        <v>140.63</v>
      </c>
      <c r="D115" s="90">
        <v>4.67</v>
      </c>
      <c r="E115" s="90">
        <v>3.95</v>
      </c>
      <c r="F115" s="90">
        <v>16.14</v>
      </c>
      <c r="G115" s="90">
        <v>116.03</v>
      </c>
    </row>
    <row r="116" spans="1:7" x14ac:dyDescent="0.25">
      <c r="A116" s="91" t="s">
        <v>119</v>
      </c>
      <c r="B116" s="89" t="s">
        <v>120</v>
      </c>
      <c r="C116" s="86">
        <v>5.66</v>
      </c>
      <c r="D116" s="90">
        <v>1.19</v>
      </c>
      <c r="E116" s="90">
        <v>0.15</v>
      </c>
      <c r="F116" s="90">
        <v>7.25</v>
      </c>
      <c r="G116" s="90">
        <v>105.5</v>
      </c>
    </row>
    <row r="117" spans="1:7" x14ac:dyDescent="0.25">
      <c r="A117" s="92" t="s">
        <v>13</v>
      </c>
      <c r="B117" s="89"/>
      <c r="C117" s="86">
        <v>294.72000000000003</v>
      </c>
      <c r="D117" s="90">
        <f>SUM(D113:D116)</f>
        <v>18.23</v>
      </c>
      <c r="E117" s="90">
        <f>SUM(E113:E116)</f>
        <v>18.689999999999998</v>
      </c>
      <c r="F117" s="90">
        <f>SUM(F113:F116)</f>
        <v>53.19</v>
      </c>
      <c r="G117" s="90">
        <v>407.41</v>
      </c>
    </row>
    <row r="118" spans="1:7" x14ac:dyDescent="0.25">
      <c r="A118" s="92" t="s">
        <v>230</v>
      </c>
      <c r="B118" s="89"/>
      <c r="C118" s="86"/>
      <c r="D118" s="90"/>
      <c r="E118" s="90"/>
      <c r="F118" s="90"/>
      <c r="G118" s="90"/>
    </row>
    <row r="119" spans="1:7" x14ac:dyDescent="0.25">
      <c r="A119" s="91" t="s">
        <v>24</v>
      </c>
      <c r="B119" s="89" t="s">
        <v>215</v>
      </c>
      <c r="C119" s="86"/>
      <c r="D119" s="90">
        <v>1.1200000000000001</v>
      </c>
      <c r="E119" s="90">
        <v>0.16</v>
      </c>
      <c r="F119" s="90">
        <v>21.12</v>
      </c>
      <c r="G119" s="90">
        <v>91.07</v>
      </c>
    </row>
    <row r="120" spans="1:7" x14ac:dyDescent="0.25">
      <c r="A120" s="88" t="s">
        <v>231</v>
      </c>
      <c r="B120" s="89"/>
      <c r="C120" s="86"/>
      <c r="D120" s="90"/>
      <c r="E120" s="90"/>
      <c r="F120" s="90"/>
      <c r="G120" s="90"/>
    </row>
    <row r="121" spans="1:7" x14ac:dyDescent="0.25">
      <c r="A121" s="91" t="s">
        <v>232</v>
      </c>
      <c r="B121" s="89" t="s">
        <v>233</v>
      </c>
      <c r="C121" s="86">
        <v>176.99</v>
      </c>
      <c r="D121" s="90">
        <v>5.74</v>
      </c>
      <c r="E121" s="90">
        <v>3.95</v>
      </c>
      <c r="F121" s="90">
        <v>7.34</v>
      </c>
      <c r="G121" s="90">
        <v>135.1</v>
      </c>
    </row>
    <row r="122" spans="1:7" x14ac:dyDescent="0.25">
      <c r="A122" s="91" t="s">
        <v>234</v>
      </c>
      <c r="B122" s="89" t="s">
        <v>235</v>
      </c>
      <c r="C122" s="86">
        <v>116.61</v>
      </c>
      <c r="D122" s="90">
        <v>15.8</v>
      </c>
      <c r="E122" s="90">
        <v>15.9</v>
      </c>
      <c r="F122" s="90">
        <v>19.7</v>
      </c>
      <c r="G122" s="90">
        <v>261</v>
      </c>
    </row>
    <row r="123" spans="1:7" x14ac:dyDescent="0.25">
      <c r="A123" s="91" t="s">
        <v>236</v>
      </c>
      <c r="B123" s="89" t="str">
        <f>"150"</f>
        <v>150</v>
      </c>
      <c r="C123" s="86">
        <v>145.05000000000001</v>
      </c>
      <c r="D123" s="90">
        <v>0.09</v>
      </c>
      <c r="E123" s="90">
        <v>0.02</v>
      </c>
      <c r="F123" s="90">
        <v>4.5599999999999996</v>
      </c>
      <c r="G123" s="90">
        <v>52.8</v>
      </c>
    </row>
    <row r="124" spans="1:7" x14ac:dyDescent="0.25">
      <c r="A124" s="91" t="s">
        <v>17</v>
      </c>
      <c r="B124" s="89" t="s">
        <v>105</v>
      </c>
      <c r="C124" s="86">
        <v>7.05</v>
      </c>
      <c r="D124" s="90">
        <v>1.98</v>
      </c>
      <c r="E124" s="90">
        <v>0.36</v>
      </c>
      <c r="F124" s="90">
        <v>10.02</v>
      </c>
      <c r="G124" s="90">
        <v>52</v>
      </c>
    </row>
    <row r="125" spans="1:7" x14ac:dyDescent="0.25">
      <c r="A125" s="92" t="s">
        <v>13</v>
      </c>
      <c r="B125" s="89"/>
      <c r="C125" s="86">
        <v>491.84</v>
      </c>
      <c r="D125" s="90">
        <f>SUM(D120:D123)</f>
        <v>21.63</v>
      </c>
      <c r="E125" s="90">
        <f>SUM(E120:E123)</f>
        <v>19.87</v>
      </c>
      <c r="F125" s="90">
        <f>SUM(F120:F123)</f>
        <v>31.599999999999998</v>
      </c>
      <c r="G125" s="90">
        <f>SUM(G121:G124)</f>
        <v>500.90000000000003</v>
      </c>
    </row>
    <row r="126" spans="1:7" x14ac:dyDescent="0.25">
      <c r="A126" s="92" t="s">
        <v>132</v>
      </c>
      <c r="B126" s="89"/>
      <c r="C126" s="86">
        <v>491.84</v>
      </c>
      <c r="D126" s="90"/>
      <c r="E126" s="90"/>
      <c r="F126" s="90"/>
      <c r="G126" s="90"/>
    </row>
    <row r="127" spans="1:7" x14ac:dyDescent="0.25">
      <c r="A127" s="91" t="s">
        <v>237</v>
      </c>
      <c r="B127" s="89" t="s">
        <v>238</v>
      </c>
      <c r="C127" s="86">
        <v>143.01</v>
      </c>
      <c r="D127" s="90">
        <v>4.5999999999999996</v>
      </c>
      <c r="E127" s="90">
        <v>7.3</v>
      </c>
      <c r="F127" s="90">
        <v>23.1</v>
      </c>
      <c r="G127" s="90">
        <v>159</v>
      </c>
    </row>
    <row r="128" spans="1:7" x14ac:dyDescent="0.25">
      <c r="A128" s="91" t="s">
        <v>239</v>
      </c>
      <c r="B128" s="89" t="s">
        <v>240</v>
      </c>
      <c r="C128" s="86">
        <v>11.31</v>
      </c>
      <c r="D128" s="90">
        <v>0.1</v>
      </c>
      <c r="E128" s="90">
        <v>0.3</v>
      </c>
      <c r="F128" s="90">
        <v>14.49</v>
      </c>
      <c r="G128" s="90">
        <v>27.7</v>
      </c>
    </row>
    <row r="129" spans="1:7" x14ac:dyDescent="0.25">
      <c r="A129" s="91" t="s">
        <v>11</v>
      </c>
      <c r="B129" s="89" t="s">
        <v>160</v>
      </c>
      <c r="C129" s="86">
        <v>59.2</v>
      </c>
      <c r="D129" s="90">
        <v>1.2</v>
      </c>
      <c r="E129" s="90">
        <v>0.4</v>
      </c>
      <c r="F129" s="90">
        <v>16.8</v>
      </c>
      <c r="G129" s="90">
        <v>103.68</v>
      </c>
    </row>
    <row r="130" spans="1:7" x14ac:dyDescent="0.25">
      <c r="A130" s="92" t="s">
        <v>13</v>
      </c>
      <c r="B130" s="89"/>
      <c r="C130" s="86">
        <v>437.24</v>
      </c>
      <c r="D130" s="90">
        <f>SUM(D127:D129)</f>
        <v>5.8999999999999995</v>
      </c>
      <c r="E130" s="90">
        <f>SUM(E127:E129)</f>
        <v>8</v>
      </c>
      <c r="F130" s="90">
        <f>SUM(F127:F129)</f>
        <v>54.39</v>
      </c>
      <c r="G130" s="90">
        <v>290.39999999999998</v>
      </c>
    </row>
    <row r="131" spans="1:7" x14ac:dyDescent="0.25">
      <c r="A131" s="92" t="s">
        <v>18</v>
      </c>
      <c r="B131" s="89"/>
      <c r="C131" s="86">
        <v>1355.95</v>
      </c>
      <c r="D131" s="90">
        <v>48.86</v>
      </c>
      <c r="E131" s="90">
        <v>47.08</v>
      </c>
      <c r="F131" s="90">
        <v>170.32</v>
      </c>
      <c r="G131" s="90">
        <v>1340.76</v>
      </c>
    </row>
    <row r="132" spans="1:7" ht="15.75" x14ac:dyDescent="0.25">
      <c r="A132" s="112" t="s">
        <v>73</v>
      </c>
      <c r="B132" s="113"/>
      <c r="C132" s="114"/>
      <c r="D132" s="115"/>
      <c r="E132" s="116"/>
      <c r="F132" s="116"/>
      <c r="G132" s="116"/>
    </row>
    <row r="133" spans="1:7" x14ac:dyDescent="0.25">
      <c r="A133" s="201" t="s">
        <v>1</v>
      </c>
      <c r="B133" s="202" t="s">
        <v>2</v>
      </c>
      <c r="C133" s="203" t="s">
        <v>3</v>
      </c>
      <c r="D133" s="83" t="s">
        <v>4</v>
      </c>
      <c r="E133" s="83" t="s">
        <v>5</v>
      </c>
      <c r="F133" s="204" t="s">
        <v>6</v>
      </c>
      <c r="G133" s="204" t="s">
        <v>7</v>
      </c>
    </row>
    <row r="134" spans="1:7" x14ac:dyDescent="0.25">
      <c r="A134" s="191"/>
      <c r="B134" s="192"/>
      <c r="C134" s="193"/>
      <c r="D134" s="85" t="s">
        <v>8</v>
      </c>
      <c r="E134" s="85" t="s">
        <v>8</v>
      </c>
      <c r="F134" s="194"/>
      <c r="G134" s="194"/>
    </row>
    <row r="135" spans="1:7" x14ac:dyDescent="0.25">
      <c r="A135" s="88" t="s">
        <v>241</v>
      </c>
      <c r="B135" s="89"/>
      <c r="C135" s="86"/>
      <c r="D135" s="90"/>
      <c r="E135" s="90"/>
      <c r="F135" s="90"/>
      <c r="G135" s="90"/>
    </row>
    <row r="136" spans="1:7" x14ac:dyDescent="0.25">
      <c r="A136" s="91" t="s">
        <v>242</v>
      </c>
      <c r="B136" s="89" t="s">
        <v>216</v>
      </c>
      <c r="C136" s="86">
        <v>78.77</v>
      </c>
      <c r="D136" s="90">
        <v>4.68</v>
      </c>
      <c r="E136" s="90">
        <v>3.95</v>
      </c>
      <c r="F136" s="90">
        <v>19.93</v>
      </c>
      <c r="G136" s="90">
        <v>130.30000000000001</v>
      </c>
    </row>
    <row r="137" spans="1:7" x14ac:dyDescent="0.25">
      <c r="A137" s="91" t="s">
        <v>243</v>
      </c>
      <c r="B137" s="89" t="s">
        <v>240</v>
      </c>
      <c r="C137" s="86">
        <v>199.45</v>
      </c>
      <c r="D137" s="90">
        <v>1.8</v>
      </c>
      <c r="E137" s="90">
        <v>0.9</v>
      </c>
      <c r="F137" s="90">
        <v>6.2</v>
      </c>
      <c r="G137" s="90">
        <v>36</v>
      </c>
    </row>
    <row r="138" spans="1:7" x14ac:dyDescent="0.25">
      <c r="A138" s="91" t="s">
        <v>244</v>
      </c>
      <c r="B138" s="89" t="s">
        <v>245</v>
      </c>
      <c r="C138" s="86">
        <v>7.54</v>
      </c>
      <c r="D138" s="90">
        <v>6.7</v>
      </c>
      <c r="E138" s="90">
        <v>9.6</v>
      </c>
      <c r="F138" s="90">
        <v>18.600000000000001</v>
      </c>
      <c r="G138" s="90">
        <v>167</v>
      </c>
    </row>
    <row r="139" spans="1:7" x14ac:dyDescent="0.25">
      <c r="A139" s="92" t="s">
        <v>13</v>
      </c>
      <c r="B139" s="89"/>
      <c r="C139" s="86">
        <v>315.39999999999998</v>
      </c>
      <c r="D139" s="90">
        <f>SUM(D136:D138)</f>
        <v>13.18</v>
      </c>
      <c r="E139" s="90">
        <f>SUM(E136:E138)</f>
        <v>14.45</v>
      </c>
      <c r="F139" s="90">
        <f>SUM(F136:F138)</f>
        <v>44.730000000000004</v>
      </c>
      <c r="G139" s="90">
        <f>SUM(G136:G138)</f>
        <v>333.3</v>
      </c>
    </row>
    <row r="140" spans="1:7" x14ac:dyDescent="0.25">
      <c r="A140" s="88" t="s">
        <v>246</v>
      </c>
      <c r="B140" s="89"/>
      <c r="C140" s="86"/>
      <c r="D140" s="90"/>
      <c r="E140" s="90"/>
      <c r="F140" s="90"/>
      <c r="G140" s="90"/>
    </row>
    <row r="141" spans="1:7" x14ac:dyDescent="0.25">
      <c r="A141" s="91" t="s">
        <v>45</v>
      </c>
      <c r="B141" s="89" t="s">
        <v>247</v>
      </c>
      <c r="C141" s="86">
        <v>132.44999999999999</v>
      </c>
      <c r="D141" s="90">
        <v>0.28000000000000003</v>
      </c>
      <c r="E141" s="90">
        <v>0.21</v>
      </c>
      <c r="F141" s="90">
        <v>7.21</v>
      </c>
      <c r="G141" s="90">
        <v>70.5</v>
      </c>
    </row>
    <row r="142" spans="1:7" x14ac:dyDescent="0.25">
      <c r="A142" s="92" t="s">
        <v>13</v>
      </c>
      <c r="B142" s="89"/>
      <c r="C142" s="86">
        <v>132.44999999999999</v>
      </c>
      <c r="D142" s="90">
        <v>0.28000000000000003</v>
      </c>
      <c r="E142" s="90">
        <v>0.21</v>
      </c>
      <c r="F142" s="90">
        <v>7.21</v>
      </c>
      <c r="G142" s="90">
        <v>70.5</v>
      </c>
    </row>
    <row r="143" spans="1:7" x14ac:dyDescent="0.25">
      <c r="A143" s="88" t="s">
        <v>248</v>
      </c>
      <c r="B143" s="89"/>
      <c r="C143" s="86"/>
      <c r="D143" s="90"/>
      <c r="E143" s="90"/>
      <c r="F143" s="90"/>
      <c r="G143" s="90"/>
    </row>
    <row r="144" spans="1:7" x14ac:dyDescent="0.25">
      <c r="A144" s="91" t="s">
        <v>145</v>
      </c>
      <c r="B144" s="89" t="str">
        <f>"50"</f>
        <v>50</v>
      </c>
      <c r="C144" s="86">
        <v>20.71</v>
      </c>
      <c r="D144" s="90">
        <v>0.78</v>
      </c>
      <c r="E144" s="90">
        <v>2.5299999999999998</v>
      </c>
      <c r="F144" s="90">
        <v>5.82</v>
      </c>
      <c r="G144" s="90">
        <v>71.7</v>
      </c>
    </row>
    <row r="145" spans="1:7" x14ac:dyDescent="0.25">
      <c r="A145" s="91" t="s">
        <v>77</v>
      </c>
      <c r="B145" s="89" t="str">
        <f>"150"</f>
        <v>150</v>
      </c>
      <c r="C145" s="86">
        <v>162.94999999999999</v>
      </c>
      <c r="D145" s="90">
        <v>1.19</v>
      </c>
      <c r="E145" s="90">
        <v>2.58</v>
      </c>
      <c r="F145" s="90">
        <v>6.48</v>
      </c>
      <c r="G145" s="90">
        <v>80.97</v>
      </c>
    </row>
    <row r="146" spans="1:7" x14ac:dyDescent="0.25">
      <c r="A146" s="91" t="s">
        <v>78</v>
      </c>
      <c r="B146" s="89" t="str">
        <f>"50/50"</f>
        <v>50/50</v>
      </c>
      <c r="C146" s="86">
        <v>0</v>
      </c>
      <c r="D146" s="90">
        <v>14.77</v>
      </c>
      <c r="E146" s="90">
        <v>14.93</v>
      </c>
      <c r="F146" s="90">
        <v>3.64</v>
      </c>
      <c r="G146" s="90">
        <v>207.84</v>
      </c>
    </row>
    <row r="147" spans="1:7" x14ac:dyDescent="0.25">
      <c r="A147" s="91" t="s">
        <v>79</v>
      </c>
      <c r="B147" s="89" t="str">
        <f>"140"</f>
        <v>140</v>
      </c>
      <c r="C147" s="86">
        <v>113.76</v>
      </c>
      <c r="D147" s="90">
        <v>2.85</v>
      </c>
      <c r="E147" s="90">
        <v>4.4000000000000004</v>
      </c>
      <c r="F147" s="90">
        <v>18.760000000000002</v>
      </c>
      <c r="G147" s="90">
        <v>128.01</v>
      </c>
    </row>
    <row r="148" spans="1:7" x14ac:dyDescent="0.25">
      <c r="A148" s="91" t="s">
        <v>249</v>
      </c>
      <c r="B148" s="89" t="str">
        <f>"150"</f>
        <v>150</v>
      </c>
      <c r="C148" s="86">
        <v>152.99</v>
      </c>
      <c r="D148" s="90">
        <v>0.34</v>
      </c>
      <c r="E148" s="90">
        <v>0.08</v>
      </c>
      <c r="F148" s="90">
        <v>15.4</v>
      </c>
      <c r="G148" s="90">
        <v>67</v>
      </c>
    </row>
    <row r="149" spans="1:7" x14ac:dyDescent="0.25">
      <c r="A149" s="91" t="s">
        <v>17</v>
      </c>
      <c r="B149" s="89" t="s">
        <v>105</v>
      </c>
      <c r="C149" s="86">
        <v>13.16</v>
      </c>
      <c r="D149" s="90">
        <v>1.98</v>
      </c>
      <c r="E149" s="90">
        <v>0.34</v>
      </c>
      <c r="F149" s="90">
        <v>10.5</v>
      </c>
      <c r="G149" s="90">
        <v>52.5</v>
      </c>
    </row>
    <row r="150" spans="1:7" x14ac:dyDescent="0.25">
      <c r="A150" s="92" t="s">
        <v>13</v>
      </c>
      <c r="B150" s="89"/>
      <c r="C150" s="86">
        <v>463.58</v>
      </c>
      <c r="D150" s="90">
        <f>SUM(D144:D149)</f>
        <v>21.91</v>
      </c>
      <c r="E150" s="90">
        <f>SUM(E144:E149)</f>
        <v>24.859999999999996</v>
      </c>
      <c r="F150" s="90">
        <f>SUM(F144:F149)</f>
        <v>60.6</v>
      </c>
      <c r="G150" s="90">
        <f>SUM(G144:G149)</f>
        <v>608.02</v>
      </c>
    </row>
    <row r="151" spans="1:7" x14ac:dyDescent="0.25">
      <c r="A151" s="92" t="s">
        <v>250</v>
      </c>
      <c r="B151" s="89"/>
      <c r="C151" s="86"/>
      <c r="D151" s="90"/>
      <c r="E151" s="90"/>
      <c r="F151" s="90"/>
      <c r="G151" s="90"/>
    </row>
    <row r="152" spans="1:7" x14ac:dyDescent="0.25">
      <c r="A152" s="91" t="s">
        <v>251</v>
      </c>
      <c r="B152" s="89" t="s">
        <v>160</v>
      </c>
      <c r="C152" s="86">
        <v>90.21</v>
      </c>
      <c r="D152" s="90">
        <v>3.5</v>
      </c>
      <c r="E152" s="90">
        <v>1.5</v>
      </c>
      <c r="F152" s="90">
        <v>28.9</v>
      </c>
      <c r="G152" s="90">
        <v>157.6</v>
      </c>
    </row>
    <row r="153" spans="1:7" x14ac:dyDescent="0.25">
      <c r="A153" s="91" t="s">
        <v>220</v>
      </c>
      <c r="B153" s="89" t="s">
        <v>141</v>
      </c>
      <c r="C153" s="86">
        <v>137.97999999999999</v>
      </c>
      <c r="D153" s="90">
        <v>0.5</v>
      </c>
      <c r="E153" s="90">
        <v>2.9</v>
      </c>
      <c r="F153" s="90">
        <v>4.8</v>
      </c>
      <c r="G153" s="90">
        <v>42</v>
      </c>
    </row>
    <row r="154" spans="1:7" x14ac:dyDescent="0.25">
      <c r="A154" s="91" t="s">
        <v>252</v>
      </c>
      <c r="B154" s="89" t="s">
        <v>240</v>
      </c>
      <c r="C154" s="86">
        <v>59.2</v>
      </c>
      <c r="D154" s="90">
        <v>0</v>
      </c>
      <c r="E154" s="90">
        <v>0.4</v>
      </c>
      <c r="F154" s="90">
        <v>16.8</v>
      </c>
      <c r="G154" s="90">
        <v>73.680000000000007</v>
      </c>
    </row>
    <row r="155" spans="1:7" x14ac:dyDescent="0.25">
      <c r="A155" s="91" t="s">
        <v>12</v>
      </c>
      <c r="B155" s="89" t="str">
        <f>"20"</f>
        <v>20</v>
      </c>
      <c r="C155" s="86">
        <v>7.54</v>
      </c>
      <c r="D155" s="90">
        <v>1.3</v>
      </c>
      <c r="E155" s="90">
        <v>0.2</v>
      </c>
      <c r="F155" s="90">
        <v>9.66</v>
      </c>
      <c r="G155" s="90">
        <v>58.5</v>
      </c>
    </row>
    <row r="156" spans="1:7" x14ac:dyDescent="0.25">
      <c r="A156" s="92" t="s">
        <v>13</v>
      </c>
      <c r="B156" s="89"/>
      <c r="C156" s="86">
        <v>353.47</v>
      </c>
      <c r="D156" s="90">
        <f>SUM(D152:D155)</f>
        <v>5.3</v>
      </c>
      <c r="E156" s="90">
        <f>SUM(E152:E155)</f>
        <v>5.0000000000000009</v>
      </c>
      <c r="F156" s="90">
        <f>SUM(F152:F155)</f>
        <v>60.16</v>
      </c>
      <c r="G156" s="90">
        <f>SUM(G152:G155)</f>
        <v>331.78</v>
      </c>
    </row>
    <row r="157" spans="1:7" x14ac:dyDescent="0.25">
      <c r="A157" s="93" t="s">
        <v>18</v>
      </c>
      <c r="B157" s="94"/>
      <c r="C157" s="95">
        <v>1264.9100000000001</v>
      </c>
      <c r="D157" s="96">
        <v>40.54</v>
      </c>
      <c r="E157" s="96">
        <v>44.52</v>
      </c>
      <c r="F157" s="96">
        <v>179.16</v>
      </c>
      <c r="G157" s="96">
        <v>1343.6</v>
      </c>
    </row>
    <row r="158" spans="1:7" ht="15.75" x14ac:dyDescent="0.25">
      <c r="A158" s="2" t="s">
        <v>80</v>
      </c>
      <c r="B158" s="71"/>
      <c r="C158" s="3"/>
      <c r="D158" s="4"/>
      <c r="E158" s="2"/>
      <c r="F158" s="2"/>
      <c r="G158" s="2"/>
    </row>
    <row r="159" spans="1:7" x14ac:dyDescent="0.25">
      <c r="A159" s="195" t="s">
        <v>1</v>
      </c>
      <c r="B159" s="197" t="s">
        <v>2</v>
      </c>
      <c r="C159" s="199" t="s">
        <v>3</v>
      </c>
      <c r="D159" s="103" t="s">
        <v>4</v>
      </c>
      <c r="E159" s="103" t="s">
        <v>5</v>
      </c>
      <c r="F159" s="195" t="s">
        <v>6</v>
      </c>
      <c r="G159" s="195" t="s">
        <v>7</v>
      </c>
    </row>
    <row r="160" spans="1:7" x14ac:dyDescent="0.25">
      <c r="A160" s="196"/>
      <c r="B160" s="198"/>
      <c r="C160" s="200"/>
      <c r="D160" s="105" t="s">
        <v>8</v>
      </c>
      <c r="E160" s="105" t="s">
        <v>8</v>
      </c>
      <c r="F160" s="196"/>
      <c r="G160" s="181"/>
    </row>
    <row r="161" spans="1:7" x14ac:dyDescent="0.25">
      <c r="A161" s="106" t="s">
        <v>228</v>
      </c>
      <c r="B161" s="99"/>
      <c r="C161" s="98"/>
      <c r="D161" s="100"/>
      <c r="E161" s="100"/>
      <c r="F161" s="100"/>
      <c r="G161" s="100"/>
    </row>
    <row r="162" spans="1:7" x14ac:dyDescent="0.25">
      <c r="A162" s="98" t="s">
        <v>253</v>
      </c>
      <c r="B162" s="99" t="s">
        <v>254</v>
      </c>
      <c r="C162" s="98">
        <v>9.1999999999999993</v>
      </c>
      <c r="D162" s="100">
        <v>5.48</v>
      </c>
      <c r="E162" s="100">
        <v>7.92</v>
      </c>
      <c r="F162" s="100">
        <v>16.45</v>
      </c>
      <c r="G162" s="100">
        <v>161.13</v>
      </c>
    </row>
    <row r="163" spans="1:7" x14ac:dyDescent="0.25">
      <c r="A163" s="98" t="s">
        <v>10</v>
      </c>
      <c r="B163" s="99" t="s">
        <v>215</v>
      </c>
      <c r="C163" s="98">
        <v>223.63</v>
      </c>
      <c r="D163" s="100">
        <v>4.67</v>
      </c>
      <c r="E163" s="100">
        <v>3.95</v>
      </c>
      <c r="F163" s="100">
        <v>16.14</v>
      </c>
      <c r="G163" s="100">
        <v>116.03</v>
      </c>
    </row>
    <row r="164" spans="1:7" x14ac:dyDescent="0.25">
      <c r="A164" s="98" t="s">
        <v>12</v>
      </c>
      <c r="B164" s="99" t="s">
        <v>174</v>
      </c>
      <c r="C164" s="98">
        <v>5.66</v>
      </c>
      <c r="D164" s="100">
        <v>2.2000000000000002</v>
      </c>
      <c r="E164" s="100">
        <v>0.15</v>
      </c>
      <c r="F164" s="100">
        <v>8.5</v>
      </c>
      <c r="G164" s="100">
        <v>40.799999999999997</v>
      </c>
    </row>
    <row r="165" spans="1:7" x14ac:dyDescent="0.25">
      <c r="A165" s="101" t="s">
        <v>13</v>
      </c>
      <c r="B165" s="99"/>
      <c r="C165" s="98">
        <v>305.08</v>
      </c>
      <c r="D165" s="100">
        <f>SUM(D162:D164)</f>
        <v>12.350000000000001</v>
      </c>
      <c r="E165" s="100">
        <f>SUM(E162:E164)</f>
        <v>12.020000000000001</v>
      </c>
      <c r="F165" s="100">
        <f>SUM(F162:F164)</f>
        <v>41.09</v>
      </c>
      <c r="G165" s="100">
        <f>SUM(G162:G164)</f>
        <v>317.95999999999998</v>
      </c>
    </row>
    <row r="166" spans="1:7" x14ac:dyDescent="0.25">
      <c r="A166" s="106" t="s">
        <v>23</v>
      </c>
      <c r="B166" s="99"/>
      <c r="C166" s="98"/>
      <c r="D166" s="100"/>
      <c r="E166" s="100"/>
      <c r="F166" s="100"/>
      <c r="G166" s="100"/>
    </row>
    <row r="167" spans="1:7" x14ac:dyDescent="0.25">
      <c r="A167" s="98" t="s">
        <v>24</v>
      </c>
      <c r="B167" s="99" t="s">
        <v>240</v>
      </c>
      <c r="C167" s="98">
        <v>81.900000000000006</v>
      </c>
      <c r="D167" s="100">
        <v>0.3</v>
      </c>
      <c r="E167" s="100">
        <v>0.2</v>
      </c>
      <c r="F167" s="100">
        <v>16.3</v>
      </c>
      <c r="G167" s="100">
        <v>107</v>
      </c>
    </row>
    <row r="168" spans="1:7" x14ac:dyDescent="0.25">
      <c r="A168" s="101" t="s">
        <v>13</v>
      </c>
      <c r="B168" s="99"/>
      <c r="C168" s="98">
        <v>81.900000000000006</v>
      </c>
      <c r="D168" s="100">
        <v>0.3</v>
      </c>
      <c r="E168" s="100">
        <v>0.2</v>
      </c>
      <c r="F168" s="100">
        <v>16.3</v>
      </c>
      <c r="G168" s="100">
        <v>107</v>
      </c>
    </row>
    <row r="169" spans="1:7" x14ac:dyDescent="0.25">
      <c r="A169" s="106" t="s">
        <v>255</v>
      </c>
      <c r="B169" s="99"/>
      <c r="C169" s="98"/>
      <c r="D169" s="100"/>
      <c r="E169" s="100"/>
      <c r="F169" s="100"/>
      <c r="G169" s="100"/>
    </row>
    <row r="170" spans="1:7" x14ac:dyDescent="0.25">
      <c r="A170" s="98" t="s">
        <v>256</v>
      </c>
      <c r="B170" s="99" t="s">
        <v>163</v>
      </c>
      <c r="C170" s="98">
        <v>50.81</v>
      </c>
      <c r="D170" s="100">
        <v>2.94</v>
      </c>
      <c r="E170" s="100">
        <v>6.39</v>
      </c>
      <c r="F170" s="100">
        <v>6.91</v>
      </c>
      <c r="G170" s="100">
        <v>71.849999999999994</v>
      </c>
    </row>
    <row r="171" spans="1:7" x14ac:dyDescent="0.25">
      <c r="A171" s="98" t="s">
        <v>82</v>
      </c>
      <c r="B171" s="99" t="str">
        <f>"150/6"</f>
        <v>150/6</v>
      </c>
      <c r="C171" s="98">
        <v>193.08</v>
      </c>
      <c r="D171" s="100">
        <v>1.29</v>
      </c>
      <c r="E171" s="100">
        <v>4.05</v>
      </c>
      <c r="F171" s="100">
        <v>9.4</v>
      </c>
      <c r="G171" s="100">
        <v>78.900000000000006</v>
      </c>
    </row>
    <row r="172" spans="1:7" x14ac:dyDescent="0.25">
      <c r="A172" s="98" t="s">
        <v>257</v>
      </c>
      <c r="B172" s="99" t="s">
        <v>258</v>
      </c>
      <c r="C172" s="98">
        <v>59.92</v>
      </c>
      <c r="D172" s="100">
        <v>12.91</v>
      </c>
      <c r="E172" s="100">
        <v>9.31</v>
      </c>
      <c r="F172" s="100">
        <v>6.8</v>
      </c>
      <c r="G172" s="100">
        <v>142.80000000000001</v>
      </c>
    </row>
    <row r="173" spans="1:7" x14ac:dyDescent="0.25">
      <c r="A173" s="98" t="s">
        <v>84</v>
      </c>
      <c r="B173" s="99" t="str">
        <f>"140"</f>
        <v>140</v>
      </c>
      <c r="C173" s="98">
        <v>118.98</v>
      </c>
      <c r="D173" s="100">
        <v>2.74</v>
      </c>
      <c r="E173" s="100">
        <v>2.54</v>
      </c>
      <c r="F173" s="100">
        <v>19.600000000000001</v>
      </c>
      <c r="G173" s="100">
        <v>114.69</v>
      </c>
    </row>
    <row r="174" spans="1:7" x14ac:dyDescent="0.25">
      <c r="A174" s="98" t="s">
        <v>259</v>
      </c>
      <c r="B174" s="99" t="str">
        <f>"150"</f>
        <v>150</v>
      </c>
      <c r="C174" s="98">
        <v>153.01</v>
      </c>
      <c r="D174" s="100">
        <v>0.69</v>
      </c>
      <c r="E174" s="100">
        <v>0.03</v>
      </c>
      <c r="F174" s="100">
        <v>15.42</v>
      </c>
      <c r="G174" s="100">
        <v>62.44</v>
      </c>
    </row>
    <row r="175" spans="1:7" x14ac:dyDescent="0.25">
      <c r="A175" s="98" t="s">
        <v>17</v>
      </c>
      <c r="B175" s="99" t="str">
        <f>"30"</f>
        <v>30</v>
      </c>
      <c r="C175" s="98">
        <v>14.1</v>
      </c>
      <c r="D175" s="100">
        <v>1.98</v>
      </c>
      <c r="E175" s="100">
        <v>0.36</v>
      </c>
      <c r="F175" s="100">
        <v>10.02</v>
      </c>
      <c r="G175" s="100">
        <v>53.03</v>
      </c>
    </row>
    <row r="176" spans="1:7" x14ac:dyDescent="0.25">
      <c r="A176" s="101" t="s">
        <v>13</v>
      </c>
      <c r="B176" s="99"/>
      <c r="C176" s="98">
        <v>589.91</v>
      </c>
      <c r="D176" s="100">
        <f>SUM(D170:D175)</f>
        <v>22.550000000000004</v>
      </c>
      <c r="E176" s="100">
        <f>SUM(E170:E175)</f>
        <v>22.68</v>
      </c>
      <c r="F176" s="100">
        <f>SUM(F170:F175)</f>
        <v>68.150000000000006</v>
      </c>
      <c r="G176" s="100">
        <f>SUM(G170:G175)</f>
        <v>523.71</v>
      </c>
    </row>
    <row r="177" spans="1:7" x14ac:dyDescent="0.25">
      <c r="A177" s="101" t="s">
        <v>260</v>
      </c>
      <c r="B177" s="99"/>
      <c r="C177" s="98"/>
      <c r="D177" s="100"/>
      <c r="E177" s="100"/>
      <c r="F177" s="100"/>
      <c r="G177" s="100"/>
    </row>
    <row r="178" spans="1:7" x14ac:dyDescent="0.25">
      <c r="A178" s="98" t="s">
        <v>85</v>
      </c>
      <c r="B178" s="99" t="str">
        <f>"100"</f>
        <v>100</v>
      </c>
      <c r="C178" s="98">
        <v>33.619999999999997</v>
      </c>
      <c r="D178" s="100">
        <v>2.36</v>
      </c>
      <c r="E178" s="100">
        <v>9.77</v>
      </c>
      <c r="F178" s="100">
        <v>26.63</v>
      </c>
      <c r="G178" s="100">
        <v>204.22</v>
      </c>
    </row>
    <row r="179" spans="1:7" x14ac:dyDescent="0.25">
      <c r="A179" s="98" t="s">
        <v>261</v>
      </c>
      <c r="B179" s="99" t="str">
        <f>"150"</f>
        <v>150</v>
      </c>
      <c r="C179" s="98">
        <v>145.05000000000001</v>
      </c>
      <c r="D179" s="100">
        <v>0.09</v>
      </c>
      <c r="E179" s="100">
        <v>0.02</v>
      </c>
      <c r="F179" s="100">
        <v>4.5599999999999996</v>
      </c>
      <c r="G179" s="100">
        <v>17.88</v>
      </c>
    </row>
    <row r="180" spans="1:7" x14ac:dyDescent="0.25">
      <c r="A180" s="98" t="s">
        <v>44</v>
      </c>
      <c r="B180" s="99" t="s">
        <v>105</v>
      </c>
      <c r="C180" s="98">
        <v>55.31</v>
      </c>
      <c r="D180" s="100">
        <v>3.76</v>
      </c>
      <c r="E180" s="100">
        <v>5.9</v>
      </c>
      <c r="F180" s="100">
        <v>27.2</v>
      </c>
      <c r="G180" s="100">
        <v>158.29</v>
      </c>
    </row>
    <row r="181" spans="1:7" x14ac:dyDescent="0.25">
      <c r="A181" s="98" t="s">
        <v>12</v>
      </c>
      <c r="B181" s="99" t="str">
        <f>"40"</f>
        <v>40</v>
      </c>
      <c r="C181" s="98">
        <v>15.08</v>
      </c>
      <c r="D181" s="100">
        <v>3.16</v>
      </c>
      <c r="E181" s="100">
        <v>0.4</v>
      </c>
      <c r="F181" s="100">
        <v>19.32</v>
      </c>
      <c r="G181" s="100">
        <v>95.56</v>
      </c>
    </row>
    <row r="182" spans="1:7" x14ac:dyDescent="0.25">
      <c r="A182" s="101" t="s">
        <v>13</v>
      </c>
      <c r="B182" s="99"/>
      <c r="C182" s="98">
        <v>249.06</v>
      </c>
      <c r="D182" s="100">
        <f>SUM(D178:D181)</f>
        <v>9.3699999999999992</v>
      </c>
      <c r="E182" s="100">
        <f>SUM(E178:E181)</f>
        <v>16.09</v>
      </c>
      <c r="F182" s="100">
        <f>SUM(F178:F181)</f>
        <v>77.710000000000008</v>
      </c>
      <c r="G182" s="100">
        <f>SUM(G178:G181)</f>
        <v>475.95</v>
      </c>
    </row>
    <row r="183" spans="1:7" x14ac:dyDescent="0.25">
      <c r="A183" s="101" t="s">
        <v>18</v>
      </c>
      <c r="B183" s="99"/>
      <c r="C183" s="98">
        <v>1225.95</v>
      </c>
      <c r="D183" s="100" t="s">
        <v>262</v>
      </c>
      <c r="E183" s="100"/>
      <c r="F183" s="100">
        <v>203.25</v>
      </c>
      <c r="G183" s="100">
        <v>1424.62</v>
      </c>
    </row>
    <row r="184" spans="1:7" x14ac:dyDescent="0.25">
      <c r="A184" s="76"/>
      <c r="B184" s="77"/>
      <c r="C184" s="76"/>
      <c r="D184" s="78"/>
      <c r="E184" s="78"/>
      <c r="F184" s="78"/>
      <c r="G184" s="78"/>
    </row>
  </sheetData>
  <mergeCells count="35">
    <mergeCell ref="A31:A32"/>
    <mergeCell ref="B31:B32"/>
    <mergeCell ref="C31:C32"/>
    <mergeCell ref="F31:F32"/>
    <mergeCell ref="G31:G32"/>
    <mergeCell ref="A6:A7"/>
    <mergeCell ref="B6:B7"/>
    <mergeCell ref="C6:C7"/>
    <mergeCell ref="F6:F7"/>
    <mergeCell ref="G6:G7"/>
    <mergeCell ref="A55:A56"/>
    <mergeCell ref="B55:B56"/>
    <mergeCell ref="C55:C56"/>
    <mergeCell ref="F55:F56"/>
    <mergeCell ref="G55:G56"/>
    <mergeCell ref="A133:A134"/>
    <mergeCell ref="B133:B134"/>
    <mergeCell ref="C133:C134"/>
    <mergeCell ref="F133:F134"/>
    <mergeCell ref="G133:G134"/>
    <mergeCell ref="A86:A87"/>
    <mergeCell ref="B86:B87"/>
    <mergeCell ref="C86:C87"/>
    <mergeCell ref="F86:F87"/>
    <mergeCell ref="G86:G87"/>
    <mergeCell ref="A159:A160"/>
    <mergeCell ref="B159:B160"/>
    <mergeCell ref="C159:C160"/>
    <mergeCell ref="F159:F160"/>
    <mergeCell ref="G159:G160"/>
    <mergeCell ref="A110:A111"/>
    <mergeCell ref="B110:B111"/>
    <mergeCell ref="C110:C111"/>
    <mergeCell ref="F110:F111"/>
    <mergeCell ref="G110:G1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Лист4!OLE_LINK1</vt:lpstr>
    </vt:vector>
  </TitlesOfParts>
  <Company>МОУО Надеждинского района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User</cp:lastModifiedBy>
  <cp:lastPrinted>2016-02-15T01:39:47Z</cp:lastPrinted>
  <dcterms:created xsi:type="dcterms:W3CDTF">2007-05-13T13:33:29Z</dcterms:created>
  <dcterms:modified xsi:type="dcterms:W3CDTF">2025-04-17T03:39:02Z</dcterms:modified>
</cp:coreProperties>
</file>